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20" windowWidth="22995" windowHeight="10035"/>
  </bookViews>
  <sheets>
    <sheet name="Sheet1" sheetId="1" r:id="rId1"/>
  </sheets>
  <definedNames>
    <definedName name="_xlnm.Print_Titles" localSheetId="0">Sheet1!$A:$P,Sheet1!$2:$5</definedName>
  </definedNames>
  <calcPr calcId="144525"/>
</workbook>
</file>

<file path=xl/calcChain.xml><?xml version="1.0" encoding="utf-8"?>
<calcChain xmlns="http://schemas.openxmlformats.org/spreadsheetml/2006/main">
  <c r="L132" i="1" l="1"/>
  <c r="L66" i="1"/>
  <c r="L31" i="1"/>
  <c r="E31" i="1"/>
  <c r="J133" i="1" l="1"/>
  <c r="I130" i="1"/>
  <c r="J130" i="1"/>
  <c r="I131" i="1"/>
  <c r="I99" i="1"/>
  <c r="J98" i="1"/>
  <c r="I89" i="1"/>
  <c r="E36" i="1" l="1"/>
  <c r="J9" i="1" l="1"/>
  <c r="I9" i="1"/>
  <c r="I202" i="1" l="1"/>
  <c r="I195" i="1"/>
  <c r="I173" i="1"/>
  <c r="I168" i="1"/>
  <c r="I165" i="1"/>
  <c r="I164" i="1"/>
  <c r="I160" i="1"/>
  <c r="I156" i="1"/>
  <c r="I154" i="1"/>
  <c r="I153" i="1"/>
  <c r="I148" i="1"/>
  <c r="I137" i="1"/>
  <c r="I135" i="1"/>
  <c r="J135" i="1" s="1"/>
  <c r="I123" i="1"/>
  <c r="I116" i="1"/>
  <c r="I111" i="1"/>
  <c r="I95" i="1"/>
  <c r="I94" i="1"/>
  <c r="I80" i="1"/>
  <c r="I74" i="1"/>
  <c r="I68" i="1"/>
  <c r="I65" i="1"/>
  <c r="J65" i="1" s="1"/>
  <c r="I64" i="1"/>
  <c r="J39" i="1"/>
  <c r="J59" i="1"/>
  <c r="I57" i="1"/>
  <c r="I54" i="1"/>
  <c r="J54" i="1" s="1"/>
  <c r="I53" i="1"/>
  <c r="I51" i="1"/>
  <c r="I50" i="1"/>
  <c r="I47" i="1"/>
  <c r="I48" i="1" s="1"/>
  <c r="J48" i="1" s="1"/>
  <c r="I45" i="1"/>
  <c r="J45" i="1" s="1"/>
  <c r="I44" i="1"/>
  <c r="J51" i="1"/>
  <c r="J52" i="1"/>
  <c r="J58" i="1"/>
  <c r="J62" i="1"/>
  <c r="J69" i="1"/>
  <c r="J70" i="1"/>
  <c r="J71" i="1"/>
  <c r="J72" i="1"/>
  <c r="J75" i="1"/>
  <c r="J76" i="1"/>
  <c r="J77" i="1"/>
  <c r="J78" i="1"/>
  <c r="J81" i="1"/>
  <c r="J82" i="1"/>
  <c r="J83" i="1"/>
  <c r="J84" i="1"/>
  <c r="J85" i="1"/>
  <c r="J86" i="1"/>
  <c r="J87" i="1"/>
  <c r="J90" i="1"/>
  <c r="J91" i="1"/>
  <c r="J92" i="1"/>
  <c r="J95" i="1"/>
  <c r="J100" i="1"/>
  <c r="J101" i="1"/>
  <c r="J102" i="1"/>
  <c r="J103" i="1"/>
  <c r="J104" i="1"/>
  <c r="J105" i="1"/>
  <c r="J106" i="1"/>
  <c r="J109" i="1"/>
  <c r="J112" i="1"/>
  <c r="J113" i="1"/>
  <c r="J114" i="1"/>
  <c r="J117" i="1"/>
  <c r="J118" i="1"/>
  <c r="J121" i="1"/>
  <c r="J124" i="1"/>
  <c r="J125" i="1"/>
  <c r="J126" i="1"/>
  <c r="J127" i="1"/>
  <c r="J128" i="1"/>
  <c r="J131" i="1"/>
  <c r="J138" i="1"/>
  <c r="J139" i="1"/>
  <c r="J140" i="1"/>
  <c r="J141" i="1"/>
  <c r="J142" i="1"/>
  <c r="J143" i="1"/>
  <c r="J144" i="1"/>
  <c r="J145" i="1"/>
  <c r="J146" i="1"/>
  <c r="J149" i="1"/>
  <c r="J150" i="1"/>
  <c r="J151" i="1"/>
  <c r="J154" i="1"/>
  <c r="J157" i="1"/>
  <c r="J158" i="1"/>
  <c r="J161" i="1"/>
  <c r="J162" i="1"/>
  <c r="J165" i="1"/>
  <c r="J169" i="1"/>
  <c r="J170" i="1"/>
  <c r="J174" i="1"/>
  <c r="J175" i="1"/>
  <c r="J176" i="1"/>
  <c r="J177" i="1"/>
  <c r="J178" i="1"/>
  <c r="J179" i="1"/>
  <c r="J180" i="1"/>
  <c r="J181" i="1"/>
  <c r="J184" i="1"/>
  <c r="J187" i="1"/>
  <c r="J188" i="1"/>
  <c r="J189" i="1"/>
  <c r="J191" i="1"/>
  <c r="J192" i="1"/>
  <c r="J193" i="1"/>
  <c r="J197" i="1"/>
  <c r="J199" i="1"/>
  <c r="J203" i="1"/>
  <c r="J204" i="1"/>
  <c r="J38" i="1"/>
  <c r="J41" i="1"/>
  <c r="J42" i="1"/>
  <c r="J37" i="1"/>
  <c r="I36" i="1"/>
  <c r="J34" i="1"/>
  <c r="I34" i="1"/>
  <c r="I33" i="1"/>
  <c r="J33" i="1"/>
  <c r="I30" i="1"/>
  <c r="I29" i="1"/>
  <c r="I27" i="1"/>
  <c r="I25" i="1"/>
  <c r="I23" i="1"/>
  <c r="I21" i="1"/>
  <c r="I19" i="1"/>
  <c r="J16" i="1"/>
  <c r="J15" i="1"/>
  <c r="J14" i="1"/>
  <c r="J13" i="1"/>
  <c r="I8" i="1"/>
  <c r="J8" i="1"/>
  <c r="J10" i="1"/>
  <c r="J116" i="1" l="1"/>
  <c r="E202" i="1"/>
  <c r="E195" i="1"/>
  <c r="E190" i="1"/>
  <c r="E186" i="1"/>
  <c r="J186" i="1" s="1"/>
  <c r="E173" i="1"/>
  <c r="J173" i="1" s="1"/>
  <c r="E172" i="1"/>
  <c r="J172" i="1" s="1"/>
  <c r="E168" i="1"/>
  <c r="E164" i="1"/>
  <c r="J164" i="1" s="1"/>
  <c r="E163" i="1"/>
  <c r="J163" i="1" s="1"/>
  <c r="E160" i="1"/>
  <c r="E156" i="1"/>
  <c r="J156" i="1" s="1"/>
  <c r="E155" i="1"/>
  <c r="J155" i="1" s="1"/>
  <c r="E153" i="1"/>
  <c r="E148" i="1"/>
  <c r="E137" i="1"/>
  <c r="E136" i="1" s="1"/>
  <c r="J136" i="1" s="1"/>
  <c r="E130" i="1"/>
  <c r="E129" i="1" s="1"/>
  <c r="J129" i="1" s="1"/>
  <c r="E123" i="1"/>
  <c r="E120" i="1"/>
  <c r="E116" i="1"/>
  <c r="E115" i="1" s="1"/>
  <c r="J115" i="1" s="1"/>
  <c r="E111" i="1"/>
  <c r="E110" i="1" s="1"/>
  <c r="J110" i="1" s="1"/>
  <c r="E108" i="1"/>
  <c r="E99" i="1"/>
  <c r="J99" i="1" s="1"/>
  <c r="E98" i="1"/>
  <c r="E94" i="1"/>
  <c r="E93" i="1" s="1"/>
  <c r="J93" i="1" s="1"/>
  <c r="E89" i="1"/>
  <c r="J89" i="1" s="1"/>
  <c r="E88" i="1"/>
  <c r="J88" i="1" s="1"/>
  <c r="E80" i="1"/>
  <c r="J80" i="1" s="1"/>
  <c r="E79" i="1"/>
  <c r="J79" i="1" s="1"/>
  <c r="E74" i="1"/>
  <c r="J74" i="1" s="1"/>
  <c r="E73" i="1"/>
  <c r="J73" i="1" s="1"/>
  <c r="E68" i="1"/>
  <c r="J68" i="1" s="1"/>
  <c r="E67" i="1"/>
  <c r="J67" i="1" s="1"/>
  <c r="E64" i="1"/>
  <c r="E61" i="1"/>
  <c r="J61" i="1" s="1"/>
  <c r="E60" i="1"/>
  <c r="J60" i="1" s="1"/>
  <c r="E57" i="1"/>
  <c r="E56" i="1" s="1"/>
  <c r="J56" i="1" s="1"/>
  <c r="E53" i="1"/>
  <c r="J53" i="1" s="1"/>
  <c r="E50" i="1"/>
  <c r="E49" i="1" s="1"/>
  <c r="J49" i="1" s="1"/>
  <c r="E47" i="1"/>
  <c r="E46" i="1" s="1"/>
  <c r="J46" i="1" s="1"/>
  <c r="E44" i="1"/>
  <c r="J44" i="1" s="1"/>
  <c r="J35" i="1"/>
  <c r="J36" i="1" s="1"/>
  <c r="E33" i="1"/>
  <c r="E32" i="1" s="1"/>
  <c r="E29" i="1"/>
  <c r="E28" i="1" s="1"/>
  <c r="J28" i="1" s="1"/>
  <c r="E26" i="1"/>
  <c r="J26" i="1" s="1"/>
  <c r="J27" i="1" s="1"/>
  <c r="E24" i="1"/>
  <c r="J24" i="1" s="1"/>
  <c r="J25" i="1" s="1"/>
  <c r="E22" i="1"/>
  <c r="J22" i="1" s="1"/>
  <c r="J23" i="1" s="1"/>
  <c r="E20" i="1"/>
  <c r="J20" i="1" s="1"/>
  <c r="J21" i="1" s="1"/>
  <c r="E18" i="1"/>
  <c r="J18" i="1" s="1"/>
  <c r="J19" i="1" s="1"/>
  <c r="E12" i="1"/>
  <c r="E11" i="1" s="1"/>
  <c r="J11" i="1" s="1"/>
  <c r="E9" i="1"/>
  <c r="E8" i="1" s="1"/>
  <c r="C60" i="1"/>
  <c r="C17" i="1"/>
  <c r="J137" i="1" l="1"/>
  <c r="E201" i="1"/>
  <c r="J201" i="1" s="1"/>
  <c r="J202" i="1"/>
  <c r="J111" i="1"/>
  <c r="J94" i="1"/>
  <c r="J57" i="1"/>
  <c r="E43" i="1"/>
  <c r="J43" i="1" s="1"/>
  <c r="E63" i="1"/>
  <c r="J63" i="1" s="1"/>
  <c r="J64" i="1"/>
  <c r="E107" i="1"/>
  <c r="J107" i="1" s="1"/>
  <c r="J108" i="1"/>
  <c r="E119" i="1"/>
  <c r="J119" i="1" s="1"/>
  <c r="J120" i="1"/>
  <c r="E167" i="1"/>
  <c r="J167" i="1" s="1"/>
  <c r="J168" i="1"/>
  <c r="E185" i="1"/>
  <c r="J185" i="1" s="1"/>
  <c r="J190" i="1"/>
  <c r="J47" i="1"/>
  <c r="J30" i="1"/>
  <c r="J29" i="1"/>
  <c r="E122" i="1"/>
  <c r="J122" i="1" s="1"/>
  <c r="J123" i="1"/>
  <c r="E147" i="1"/>
  <c r="J147" i="1" s="1"/>
  <c r="J148" i="1"/>
  <c r="E159" i="1"/>
  <c r="J159" i="1" s="1"/>
  <c r="J160" i="1"/>
  <c r="E194" i="1"/>
  <c r="J194" i="1" s="1"/>
  <c r="J195" i="1"/>
  <c r="J50" i="1"/>
  <c r="E152" i="1"/>
  <c r="J152" i="1" s="1"/>
  <c r="J153" i="1"/>
  <c r="E17" i="1"/>
  <c r="E96" i="1"/>
  <c r="L96" i="1" s="1"/>
  <c r="E66" i="1"/>
  <c r="E166" i="1" l="1"/>
  <c r="L166" i="1" s="1"/>
  <c r="E7" i="1"/>
  <c r="J17" i="1"/>
  <c r="H66" i="1"/>
  <c r="J66" i="1"/>
  <c r="H132" i="1"/>
  <c r="J132" i="1"/>
  <c r="J96" i="1"/>
  <c r="H96" i="1"/>
  <c r="L7" i="1"/>
  <c r="H7" i="1"/>
  <c r="J7" i="1"/>
  <c r="E6" i="1" l="1"/>
  <c r="H31" i="1"/>
  <c r="J31" i="1"/>
  <c r="H166" i="1"/>
  <c r="J166" i="1"/>
  <c r="L6" i="1" l="1"/>
  <c r="H6" i="1"/>
  <c r="J6" i="1"/>
</calcChain>
</file>

<file path=xl/comments1.xml><?xml version="1.0" encoding="utf-8"?>
<comments xmlns="http://schemas.openxmlformats.org/spreadsheetml/2006/main">
  <authors>
    <author>Bagren</author>
  </authors>
  <commentList>
    <comment ref="G3" authorId="0">
      <text>
        <r>
          <rPr>
            <b/>
            <sz val="9"/>
            <color indexed="81"/>
            <rFont val="Tahoma"/>
            <family val="2"/>
          </rPr>
          <t>Bagren:</t>
        </r>
        <r>
          <rPr>
            <sz val="9"/>
            <color indexed="81"/>
            <rFont val="Tahoma"/>
            <family val="2"/>
          </rPr>
          <t xml:space="preserve">
Diambil dari aplikasi Online Monitoring SPAN
</t>
        </r>
      </text>
    </comment>
    <comment ref="I3" authorId="0">
      <text>
        <r>
          <rPr>
            <b/>
            <sz val="9"/>
            <color indexed="81"/>
            <rFont val="Tahoma"/>
            <family val="2"/>
          </rPr>
          <t>Bagren:</t>
        </r>
        <r>
          <rPr>
            <sz val="9"/>
            <color indexed="81"/>
            <rFont val="Tahoma"/>
            <family val="2"/>
          </rPr>
          <t xml:space="preserve">
Diambil dari aplikasi SAS di Bagian Keuangan</t>
        </r>
      </text>
    </comment>
  </commentList>
</comments>
</file>

<file path=xl/sharedStrings.xml><?xml version="1.0" encoding="utf-8"?>
<sst xmlns="http://schemas.openxmlformats.org/spreadsheetml/2006/main" count="528" uniqueCount="323">
  <si>
    <t>KODE</t>
  </si>
  <si>
    <t>PROGRAM / KEGIATAN / OUTPUT / SUB OUTPUT / KOMPONEN</t>
  </si>
  <si>
    <t>RENCANA PENARIKAN</t>
  </si>
  <si>
    <t>REALISASI ANGGARAN</t>
  </si>
  <si>
    <t>JUMLAH REVOLVING</t>
  </si>
  <si>
    <t>SISA ANGGARAN (SPP)</t>
  </si>
  <si>
    <t>PROGRES KINERJA</t>
  </si>
  <si>
    <t>%</t>
  </si>
  <si>
    <t>VOLUME</t>
  </si>
  <si>
    <t>SATUAN</t>
  </si>
  <si>
    <t>ALOKASI
(Rp Ribu)</t>
  </si>
  <si>
    <t>SPP</t>
  </si>
  <si>
    <t>SP2D</t>
  </si>
  <si>
    <t>Rp</t>
  </si>
  <si>
    <t xml:space="preserve">12 = 5-7 </t>
  </si>
  <si>
    <t>TAHUN 2019</t>
  </si>
  <si>
    <t>DITJEN POLITIK DAN PEMERINTAHAN UMUM</t>
  </si>
  <si>
    <t>Pembinaan dan Pemberdayaan Organisasi Kemasyarakatan</t>
  </si>
  <si>
    <t>Kebijakan Bidang Organisasi Kemasyarakatan</t>
  </si>
  <si>
    <t>01.001.001</t>
  </si>
  <si>
    <t>Tanpa Sub Output</t>
  </si>
  <si>
    <t>01.001.001.052</t>
  </si>
  <si>
    <t>Penataan  Regulasi/Kebijakan bidang Organisasi Kemasyarakatan</t>
  </si>
  <si>
    <t>Daerah yang difasilitasi untuk peningkatan Kinerja pelayanan pendaftaran, database, sistem informasi, pengawasan , penyelesaian sengketa, monitoring dan evaluasi terhadap ormas.</t>
  </si>
  <si>
    <t>34</t>
  </si>
  <si>
    <t>01.002.001</t>
  </si>
  <si>
    <t>01.002.001.051</t>
  </si>
  <si>
    <t>Monitoring, Evaluasi dan Pengawasan Ormas dan Ormas yang didirikan oleh WNA</t>
  </si>
  <si>
    <t>01.002.001.052</t>
  </si>
  <si>
    <t>Pelayanan Pendaftaran Organisasi Kemasyarakatan</t>
  </si>
  <si>
    <t>01.002.001.053</t>
  </si>
  <si>
    <t>Sosialisasi Peraturan Perundang-undangan serta kebijakannya (tinjut Undang-Undang Nomor 17 Tahun 2013 tentang Organisasi Kemasyarakatan)</t>
  </si>
  <si>
    <t>01.002.001.054</t>
  </si>
  <si>
    <t>Komunikasi Sosial Kemasyarakatan dan Pembahasan isu-isu strategis bidang organisasi kemasyarakatan</t>
  </si>
  <si>
    <t>01.003</t>
  </si>
  <si>
    <t>Kemitraan ormas/LPNK</t>
  </si>
  <si>
    <t>01.003.001</t>
  </si>
  <si>
    <t>Kemitraan ormas dengan lembaga non pemerintah (swasta, pergurun tinggi, sesama ormas, dll) dan pengembangan forum pemberdayaan ormas</t>
  </si>
  <si>
    <t>01.003.001.051</t>
  </si>
  <si>
    <t>Penyelenggaran Forum Komunikasi dan Koordinasi Nasional dan Regional antara Pemerintah Pusat, Pemerintah Daerah dan Ormas</t>
  </si>
  <si>
    <t>200</t>
  </si>
  <si>
    <t>01.003.002</t>
  </si>
  <si>
    <t xml:space="preserve">Kemitraan ormas yang mendapatkan peningkatan kompetensi/kualitas melalui penguatan kepemimpinan dan kaderisasi yang berwawasan kebangsaan dan memperkuat ketahanan nasional serta pengembangan ktrmpln
</t>
  </si>
  <si>
    <t>01.003.002.051</t>
  </si>
  <si>
    <t>Pemberdayaan Organisasi Kemasyarakatan dalam rangka peningkatan kompetensi/kualitas melalui penguatan kepemimpinan dan kaderisasi yang berwawasan kebangsaan dan memperkuat ketahanan nasional serta pengembangan ktrmpln</t>
  </si>
  <si>
    <t>01.003.003</t>
  </si>
  <si>
    <t>Kemitraan pemerintah dengan ormas dalam rangka  penguatan ideologi, karakter, wawasan kebangsaan, revmen, wasnas, penanganan konflik, dan pendidikan politik dalam negeri</t>
  </si>
  <si>
    <t>01.003.003.051</t>
  </si>
  <si>
    <t>01.003.004</t>
  </si>
  <si>
    <t>ormas yang bermitra untuk peningkatan kapasitas kelompok perempuan, penyandang difabel dan kelompok rentan / marjinal lain melalui kemitraan dengan ormas</t>
  </si>
  <si>
    <t>kemitraan/kerjasama dengan ormas/LSM/LNL dalam rangka peningkatan kapasitas kelompok perempuan penyandang difabel dan kelompok rentan/marjinal lain</t>
  </si>
  <si>
    <t>Layanan Pengukuran Kinerja Ormas</t>
  </si>
  <si>
    <t>Pengukuran Kinerja Ormas</t>
  </si>
  <si>
    <t>Layanan dukungan manajemen eselon II</t>
  </si>
  <si>
    <t>Pelaksanaan administrasi dan tugas teknis lainnya Unit Kerja Eselon II</t>
  </si>
  <si>
    <t>Fasilitasi Politik Dalam Negeri</t>
  </si>
  <si>
    <t>Kebijakan Bidang Politik Dalam Negeri</t>
  </si>
  <si>
    <t>Sosialisasi kebijakan peraturan perundang-undangan bidang politik dalam negeri</t>
  </si>
  <si>
    <t xml:space="preserve">Forum dialog pendidikan politik bagi warga negara, pemerintah, Parpol, ormas, dunia usaha, dan media di tingkat nasional dan daerah 
</t>
  </si>
  <si>
    <t>Forum Dialog Pendidikan Politik Bagi Masyarakat</t>
  </si>
  <si>
    <t>Pendampingan Kunjungan Kerja Anggota DPR, dan DPD ke Daerah</t>
  </si>
  <si>
    <t xml:space="preserve">Forum Pemantapan, Analisis, evaluasi dan Monitoring Situasi Politik di daerah
</t>
  </si>
  <si>
    <t>Komunikasi Sosial dan Pembahasan isu-isu strategis bidang Politik dalam negeri</t>
  </si>
  <si>
    <t>Analisis dan Evaluasi bidang Politik Dalam Negeri</t>
  </si>
  <si>
    <t>Daerah yang  difasilitasi menerapkan best practice pendidikan politik</t>
  </si>
  <si>
    <t xml:space="preserve">Best Practice Dialog Politik dan Pendidikan Politik
</t>
  </si>
  <si>
    <t>Daerah yang terfasilitasi pendidikan politik untuk politisi perempuan</t>
  </si>
  <si>
    <t>Pendidikan politik bagi Pemilih Pemula, DIsabilitas, kaum perempuan dan kelompok marjinal</t>
  </si>
  <si>
    <t>Penguatan Pokja Demokrasi</t>
  </si>
  <si>
    <t xml:space="preserve">Bimbingan, Supervisi dan evaluasi kinerja pemda dalam pengembangan demokrasi (IDI)
</t>
  </si>
  <si>
    <t>Fasilitasi parpol yang mendapatkan bantuan keuangan dan peningkatan kapasitas</t>
  </si>
  <si>
    <t>Fasilitasi audit bantuan keuangan partai politik</t>
  </si>
  <si>
    <t>Verifikasi keabsahan dan kelengkapan administrasi pengajuan bantuan keuangan partai politik</t>
  </si>
  <si>
    <t>Bantuan Keuangan Parpol</t>
  </si>
  <si>
    <t>Pencairan Bantuan Keuangan Partai Politik</t>
  </si>
  <si>
    <t>Pencairan Bantuan Keuangan Parpol.</t>
  </si>
  <si>
    <t>Fasilitasi Ketahanan Ekonomi, Sosial Dan Budaya</t>
  </si>
  <si>
    <t>Daerah Yang  Terfasilitasi Pendidikan Kebhinekaan Dengan Menggunakan Pendekatan Seni Dan Budaya Lokal Di Daerah Bagi Asn, Masyarakat, Pelajar/Mahasiswa, Tokoh Adat, Pelaku Seni Dan Budaya, Dan Raja/Sultan/Panglisir</t>
  </si>
  <si>
    <t>Komunikasi Sosial Dan Pembahasan Isu-Isu Strategis Bidang Ekonomi, Sosial Dan Budaya</t>
  </si>
  <si>
    <t>Pelestarian Budaya Melalui Pagelaran Wayang Kulit Dan Seni Tradisonal Sebagai Perekat Bangsa</t>
  </si>
  <si>
    <t>Temu Tokoh Raja, Sultan, Datu, Panglisir, Pemangku Adat Istiadat, Budayawan, dan Ormas Bidang Kebudaya Di Daerah (Gelar Seni Budaya Nusantara dan Dialog Kebudayaan)</t>
  </si>
  <si>
    <t>Pemantapan Ketahanan Seni dan Budaya</t>
  </si>
  <si>
    <t>Daerah Yang Mendapatkan Fasilitasi Forum Pertemuan, Rapat Koordinasi Terkait Dengan Isu Kesenjangan Ekonomi dan Konflik Perebutan SDA Yang Melibatkan Pemerintah, CSO, Dunia Usaha dan Media Sosial</t>
  </si>
  <si>
    <t>Dialog Ekonomi Tentang Strategi Pengembangan Ekonomi Lokal Dalam Meningkatkan Daya Saing Berbasis Teknologi Informasi</t>
  </si>
  <si>
    <t>Forum Pemberdayaan Ekonomi Syariah di Lingkungan Pondok Pesantren</t>
  </si>
  <si>
    <t>Penanganan Kesenjangan Ekonomi</t>
  </si>
  <si>
    <t>Penguatan peran pemda dalam mendorong stabilitas dan ketersediaan bahan kebutuhan pokok di daerah</t>
  </si>
  <si>
    <t>Forum Dialog/ Koordinasi/ Komunikasi Bidang Ketahanan Ekonomi, Sosial dan Budaya</t>
  </si>
  <si>
    <t xml:space="preserve">Penyelenggaraan Pertemuan Forum Kerukunan Umat Beragama (FKUB) Provinsi/Kabupaten/Kota </t>
  </si>
  <si>
    <t>Dialog Organisasi Penghayat Kepercayaan Tehadap Tuhan YME</t>
  </si>
  <si>
    <t>Forum Diskusi Aktual (FDA) Pemerintah dengan Majelis-majelis Agama dan Ormas Keagamaan</t>
  </si>
  <si>
    <t>Penguatan Tim Koordinasi Pakem Dalam Rangka Koordinasi, Monitoring dan Evaluasi Penanganan Permasalahan Aliran-aliran Keagamaan di Daerah</t>
  </si>
  <si>
    <t xml:space="preserve">Pencegahan dan Penanganan Masalah Narkoba Bagi Masyarakat dan Pelajar. </t>
  </si>
  <si>
    <t>Sosialisasi P4GN bagi Organisasi Wanita dan Ibu Rumah Tangga.</t>
  </si>
  <si>
    <t>Forum Dalam Rangka Revitalisasi Peran dan Fungsi Anjungan Daerah TMII</t>
  </si>
  <si>
    <t>Peta Daerah Terkait Dengan Ketahanan Ekonomi, Sosial dan Budaya</t>
  </si>
  <si>
    <t>Pemetaan Potensi Kerawanan Terhadap Kerukunan Umat Beragama dan Kepercayaan.</t>
  </si>
  <si>
    <t xml:space="preserve">Pemetaan Rawan Pangan. </t>
  </si>
  <si>
    <t xml:space="preserve">Pemetaan Seni dan Budaya. </t>
  </si>
  <si>
    <t>Fasilitasi Kewaspadaan Nasional</t>
  </si>
  <si>
    <t>Kebijakan Bidang Kewaspadaan Nasional</t>
  </si>
  <si>
    <t>Daerah yang mendapatkan penguatan dan pemberdayaan forum dialog kewaspadaan nasional (penanganan konflik sosial) seluruh indoensia</t>
  </si>
  <si>
    <t xml:space="preserve">17 </t>
  </si>
  <si>
    <t>Dialog kebangsaan dalam rangka kewaspadaan nasional terkait masuknya orang asing/sindikat internasional ke wilayah indonesia dan  forum dialog pemantauan lembaga asing dan orang asing</t>
  </si>
  <si>
    <t>Rapat koordinasi , sinergitas dan monev hubungan antar lembaga pemerintah dalam rangka peningkatan kewaspadaan nasional</t>
  </si>
  <si>
    <t>Penyelenggaraan forum dialog terkait penannganan faham radikal</t>
  </si>
  <si>
    <t>penyelenggaraan forum persaudaraan melanesia</t>
  </si>
  <si>
    <t>penyelenggaraan forum dialog dalam rangka pemantauan dan pengawasaan aktivitas orang asing dan lembaga asing di daerah</t>
  </si>
  <si>
    <t xml:space="preserve">Koordinasi Unsur Intelijen dalam penanganan gangguan kamtrantibum </t>
  </si>
  <si>
    <t>Komunikasi Sosial dan Pembahasan isu-isu strategis bidang Kewaspadaan Nasional</t>
  </si>
  <si>
    <t>Daerah yang difasilitasi penguatan kapasitas Masyarakat dan Pemerintah Daerah dalam rangka kewaspadaan nasional</t>
  </si>
  <si>
    <t>Pengembangan kapasitas kemampuan intelijen bagi aparat pusat dan daerah</t>
  </si>
  <si>
    <t>01.004</t>
  </si>
  <si>
    <t xml:space="preserve">Pemantauan dan pelaporan situasi daerah </t>
  </si>
  <si>
    <t>01.004.001</t>
  </si>
  <si>
    <t>01.004.001.051</t>
  </si>
  <si>
    <t>Penyusunan pemetaan permasalahan kewaspadaan nasional dan monitoring evaluasi di 13 wilayah perbatasan antar negara</t>
  </si>
  <si>
    <t>01.004.001.052</t>
  </si>
  <si>
    <t>Penyelenggaraan Puskomin Bidang Sosial Kemasyarakatan</t>
  </si>
  <si>
    <t>01.004.001.053</t>
  </si>
  <si>
    <t>Penanganan dan Pemantauan Aksi Unjukrasa yang Berkaitan Dengan Ketentraman dan Ketertiban Masyarakat</t>
  </si>
  <si>
    <t>01.005</t>
  </si>
  <si>
    <t>Layanan publik administrasi lembaga Asing dan orang asing</t>
  </si>
  <si>
    <t>01.005.001</t>
  </si>
  <si>
    <t>01.005.001.051</t>
  </si>
  <si>
    <t>Pelayanan Administrasi bagi orang asing (peneliti asing) dan lembaga asing</t>
  </si>
  <si>
    <t>01.005.001.052</t>
  </si>
  <si>
    <t>Pelayanan administrasi bagi mahasiswa/masyarakat yang melaksanakan penelitian di dalam negeri</t>
  </si>
  <si>
    <t>01.006</t>
  </si>
  <si>
    <t>Pengembangan sistem peringatan dini dalam penanganan konflik</t>
  </si>
  <si>
    <t>01.006.001</t>
  </si>
  <si>
    <t>01.006.001.051</t>
  </si>
  <si>
    <t>Operasionalisasi sistem peringatan dini dalam rangka penanganan konflik</t>
  </si>
  <si>
    <t>01.007</t>
  </si>
  <si>
    <t>Renaksi Timdu dan pelaksanaan PKS tingkat Nasional dan daerah</t>
  </si>
  <si>
    <t>01.007.001</t>
  </si>
  <si>
    <t>01.007.001.051</t>
  </si>
  <si>
    <t>Penyusunan Rencana Aksi Nasional (RAN) dan Rencana Aksi Daerah (RAD) Penanganan Konflik Sosial</t>
  </si>
  <si>
    <t>01.007.001.052</t>
  </si>
  <si>
    <t>01.007.001.053</t>
  </si>
  <si>
    <t>Evaluasi Rencana Aksi Daerah (RAD) Tahun 2018</t>
  </si>
  <si>
    <t>01.007.001.054</t>
  </si>
  <si>
    <t>Rakor Wasnas dalam rangka persiapan penyelenggaraan Pemilu 2019</t>
  </si>
  <si>
    <t>01.007.001.055</t>
  </si>
  <si>
    <t>Diseminasi dan supervisi Pembentukan Tim Terpadu Tingkat Kabupaten/Kota</t>
  </si>
  <si>
    <t>Bina Ideologi, Karakter dan Wawasan Kebangsaan</t>
  </si>
  <si>
    <t>Kebijakan Penyelenggaraan Bidang Bina Ideologi, Karakter dan Wawasan Kebangsaan</t>
  </si>
  <si>
    <t>01.001.001.051</t>
  </si>
  <si>
    <t>Penyusunan Sistem Manajemen Penyelenggaraan Pemerintahan Umum (SMPPU) Ditjen Polpum</t>
  </si>
  <si>
    <t>Daerah yang melaksanakan penguatan wawasan kebangsaan dan karakter bangsa</t>
  </si>
  <si>
    <t xml:space="preserve">Forum Dialog Pemantapan Pemahaman Ideologi Pancasila Bagi Mahasiswa dan Masyarakat Berbasis Keagamaan, </t>
  </si>
  <si>
    <t>Forum Pemantapan Karakter dan Wawasan Kebangsaan di Daerah</t>
  </si>
  <si>
    <t>Dialog Kebangsaan tentang Revitalisasi nilai luhur bangsa</t>
  </si>
  <si>
    <t xml:space="preserve">Penguatan nilai-nilai budaya lokal untuk memperkokoh NKRI </t>
  </si>
  <si>
    <t>Forum Pemantapan Pembauran Kebangsaan</t>
  </si>
  <si>
    <t>Forum Pelestarian Bhineka Tunggal Ika</t>
  </si>
  <si>
    <t>Forum Implementasi Pembauran Kebangsaan melalui pendekatan kearifan lokal</t>
  </si>
  <si>
    <t>Forum dialog peningkatan kesadaran bela negara bagi kaum perempuan dan masyarakat di daerah</t>
  </si>
  <si>
    <t xml:space="preserve">4 </t>
  </si>
  <si>
    <t>Forum dialog peningkatan kesadaran bela negara bagi masyarakat di wilayah perbatasan</t>
  </si>
  <si>
    <t>Peningkatan kapasitas aparatur dan masyarakat dalam rangka penguatan karakter bangsa</t>
  </si>
  <si>
    <t>Forum Dialog Penguatan Nilai-Nilai Sejarah Kebangsaan bagi Generasi Muda</t>
  </si>
  <si>
    <t>Forum Dialog Penguatan Pemahaman  Ideologi Pancasila kebangsaan bagi pendidik</t>
  </si>
  <si>
    <t>Forum Dialog Peningkatan Kesadaran Bela Negara Dalam Rangka Penguatan Karakter Bangsa</t>
  </si>
  <si>
    <t>Daerah yang terfasilitasi pendidikan kewarganegaraan</t>
  </si>
  <si>
    <t>Daerah yang terfasilitasi pelaksanaan Kampanye Nasional terkait revolusi mental dan restorasi sosial</t>
  </si>
  <si>
    <t xml:space="preserve">Pekan Kerja Nyata Revolusi Mental </t>
  </si>
  <si>
    <t>Forum Penguatan Gerakan Nasional Revolusi Mental di Daerah</t>
  </si>
  <si>
    <t>Penguatan Pusat Pendidikan Wawasan Kebangsaan (PPWK)  di daerah</t>
  </si>
  <si>
    <t>Forum Pusat Pendidikan Karakter dan wawasan kebangsaan yang beroperasi efektif</t>
  </si>
  <si>
    <t>Fasilitasi pembentukan PPWK di daerah</t>
  </si>
  <si>
    <t>Dukungan Manajemen dan Dukungan Teknis Lainnya Ditjen Politik dan Pemerintahan Umum</t>
  </si>
  <si>
    <t>001</t>
  </si>
  <si>
    <t>Layanan Pembinaan Teknis Politik dan Pemerintahan Umum</t>
  </si>
  <si>
    <t>001.001</t>
  </si>
  <si>
    <t>001.001.051</t>
  </si>
  <si>
    <t>Rapat Koordinasi bidang Politik dan Pemerintahan Umum</t>
  </si>
  <si>
    <t>001.001.052</t>
  </si>
  <si>
    <t>Pembinaan/koordinasi dan konsultasi bidang urusan Politik dan Pemerintahan Umum</t>
  </si>
  <si>
    <t>001.001.053</t>
  </si>
  <si>
    <t>Pelaksanaan Kegiatan dekosentrasi dalam rangka mendukung penyelenggaraan Pemelihan Umum Tahun 2019</t>
  </si>
  <si>
    <t>Layanan dukungan manajemen eselon I</t>
  </si>
  <si>
    <t>950.001</t>
  </si>
  <si>
    <t>950.001.051</t>
  </si>
  <si>
    <t>Penyusunan Rencana Program dan Anggaran</t>
  </si>
  <si>
    <t>950.001.052</t>
  </si>
  <si>
    <t>Pelaksanaan pemantauan dan evaluasi</t>
  </si>
  <si>
    <t>950.001.053</t>
  </si>
  <si>
    <t>Pengelolaan data dan informasi</t>
  </si>
  <si>
    <t>950.001.054</t>
  </si>
  <si>
    <t>Pengelolaan keuangan</t>
  </si>
  <si>
    <t>950.001.055</t>
  </si>
  <si>
    <t>Pengelolaan perbendaharaan</t>
  </si>
  <si>
    <t>950.001.056</t>
  </si>
  <si>
    <t>Pelayanan Hukum dan kepatuhan internal</t>
  </si>
  <si>
    <t>950.001.057</t>
  </si>
  <si>
    <t>Pengelolaan Kepegawaian</t>
  </si>
  <si>
    <t>950.001.058</t>
  </si>
  <si>
    <t>Pengelolaan pelayanan umum dan perlengkapan</t>
  </si>
  <si>
    <t>950.001.000</t>
  </si>
  <si>
    <t>Pelayanan Rumah Tangga</t>
  </si>
  <si>
    <t>Pelayanan Humas dan protokoler</t>
  </si>
  <si>
    <t>950.001.059</t>
  </si>
  <si>
    <t>Pelayanan Organisasi dan Tatalaksana dan Reformasi Birokrasi</t>
  </si>
  <si>
    <t>901</t>
  </si>
  <si>
    <t>Perencanaan</t>
  </si>
  <si>
    <t>Dokumen Rencana Kerja dan Anggaran (RKA) Satker Eselon I tanpa Satker Vertikal</t>
  </si>
  <si>
    <t xml:space="preserve">Persiapan </t>
  </si>
  <si>
    <t>Pelaksanaan</t>
  </si>
  <si>
    <t>Pelaporan</t>
  </si>
  <si>
    <t>Dokumen Lakin Satker Eselon I Tanpa Satker Vertikal</t>
  </si>
  <si>
    <t>Layanan Internal (Overhead)</t>
  </si>
  <si>
    <t>Pengadaan Tanah</t>
  </si>
  <si>
    <t>Pengadaan peralatan fasilitas perkantoran</t>
  </si>
  <si>
    <t>Pembangunan/renovasi gedung dan bangunan</t>
  </si>
  <si>
    <t>Pengadaan Perangkat Pengolah Data dan Komunikasi</t>
  </si>
  <si>
    <t>Pengadaan kendaraan bermotor</t>
  </si>
  <si>
    <t>Layanan Perkantoran</t>
  </si>
  <si>
    <t>Tanpa Sub output</t>
  </si>
  <si>
    <t>Gaji dan Tunjangan</t>
  </si>
  <si>
    <t>Operasional dan Pemeliharaan Kantor</t>
  </si>
  <si>
    <t>Kebijakan</t>
  </si>
  <si>
    <t>Provinsi</t>
  </si>
  <si>
    <t>Ormas</t>
  </si>
  <si>
    <t>ormas</t>
  </si>
  <si>
    <t>Dokumen</t>
  </si>
  <si>
    <t>Layanan</t>
  </si>
  <si>
    <t>Forum</t>
  </si>
  <si>
    <t>Kunjungan Kerja</t>
  </si>
  <si>
    <t>sistem</t>
  </si>
  <si>
    <t xml:space="preserve"> Parpol</t>
  </si>
  <si>
    <t>Dokumen Audit</t>
  </si>
  <si>
    <t>Verifikasi Administrasi</t>
  </si>
  <si>
    <t>Suara Sah</t>
  </si>
  <si>
    <t>Data/Peta Tematik</t>
  </si>
  <si>
    <t xml:space="preserve">Layanan </t>
  </si>
  <si>
    <t>Rekomendasi</t>
  </si>
  <si>
    <t>Sistem</t>
  </si>
  <si>
    <t>Rakornas</t>
  </si>
  <si>
    <t xml:space="preserve"> Pedoman</t>
  </si>
  <si>
    <t>Pedoman</t>
  </si>
  <si>
    <t>orang</t>
  </si>
  <si>
    <t xml:space="preserve">Forum </t>
  </si>
  <si>
    <t>Orang</t>
  </si>
  <si>
    <t xml:space="preserve">Orang </t>
  </si>
  <si>
    <t xml:space="preserve">orang </t>
  </si>
  <si>
    <t>Pekan Kerja Nyata</t>
  </si>
  <si>
    <t>Paket</t>
  </si>
  <si>
    <t>Unit</t>
  </si>
  <si>
    <t>Bulan layanan</t>
  </si>
  <si>
    <t>-</t>
  </si>
  <si>
    <t>1</t>
  </si>
  <si>
    <t xml:space="preserve">Dialog Peningkatan kesadaran WNI ttg hak dan kewajibannya </t>
  </si>
  <si>
    <t>1. Terlaksananya Kegiatan di Cikarang, Jawa Barat tgl 22 Januari 2019 dengan 150 peserta
2. Terlaksananya Kegiatan di Bali tgl 26 Februari 2019 dengan 150 peserta
3. Terlaksananya Kegiatan di Pekanbaru tgl 19 Maret 2019 dengan 150 peserta</t>
  </si>
  <si>
    <t xml:space="preserve">1. Terlaksananya Kegiatan di Cikarang, Jawa Barat tgl 22 Januari 2019 dengan 150 peserta
2. Terlaksananya Kegiatan di Jakarta tgl 8 Februari 2019 dengan 100 peserta
3. Terlaksananya Kegiatan di Surabaya tgl 14 Februari 2019 dengan 300 peserta
4.  Terlaksananya Kegiatan di Kab. Bandung tgl 14 Maret 2019 dengan 100 peserta 
5. Terlaksananya Kegiatan di Bogor tgl 20 Maret 2019 dengan 150 peserta
6. Terlaksananya Kegiatan Tanjung Pinang tgl 21 Maret 2019 dgn 75 peserta </t>
  </si>
  <si>
    <t>1. Terlaksananya Kegiatan di Pangkal Pinang tgl 28 Maret 2019 dengan 200 peserta</t>
  </si>
  <si>
    <t xml:space="preserve">1. Terlaksananya Kegiatan di Bandung tgl 20 Februari 2019 dengan 80 peserta </t>
  </si>
  <si>
    <t xml:space="preserve">1. Terlaksananya Kegiatan di Jakarta tgl 27 februari 2019 dgn 65 peserta </t>
  </si>
  <si>
    <t xml:space="preserve">1. Terlaksananya Kegiatan di Makassar tgl 5 Maret 2019 dengan 150 peserta
2. Terlaksananya Kegiatan di Surabaya tgl 18 Maret 2019 dgn 150 peserta </t>
  </si>
  <si>
    <t xml:space="preserve">1. Terlaksananya Kegiatan di Yogyakarta tgl 21 Maret 2019 dgn 90 peserta </t>
  </si>
  <si>
    <t>1. Terlaksananya Kegiatan di Magelang tgl 1 Maret 2019 dgn 60 peserta</t>
  </si>
  <si>
    <t>SASARAN PESERTA</t>
  </si>
  <si>
    <t>1. Terlaksananya Kegiatan di Pekanbaru tgl 14 Maret 2019  dgn 100 peserta</t>
  </si>
  <si>
    <t>Tokoh Agama, Tokoh Masyarakat dan Generasi Muda</t>
  </si>
  <si>
    <t>Tokoh Agama, Tokoh Adat, Masyarakat, Ormas, pendidik dan Generasi Muda</t>
  </si>
  <si>
    <t>Kesbangpol Provinsi, Kabupaten/Kota Seluruh Kalimantan dan Jawa</t>
  </si>
  <si>
    <t>SKPD, Para Pendidik, Tokoh Masyarakat, Tokoh Adat, Tokoh Agama, Kaum Perempuan, Generasi Muda</t>
  </si>
  <si>
    <t>Rapat Koordinasi Inter Kementerian dlm rangka pelayanan administrasi bagi orang asing dan lembaga asing</t>
  </si>
  <si>
    <t>KETERANGAN</t>
  </si>
  <si>
    <t>1. Terlaksananya Kegiatan di Batam tgl 27 Februari 2019 dgn 60 peserta</t>
  </si>
  <si>
    <t>1. Terlaksananya Kegiatan Penyusunan RAD Tingkat Provinsi di Jakarta tgl 6 Februari 2019 dgn 60 peserta
2. Terlaksananya Kegiatan Penyusunan RAN Tingkat Nasional Tahun 2019 di Jakarta tgl 20 Februari 2019 dgn 60 peserta</t>
  </si>
  <si>
    <t>1. Terlaksananya Kegiatan di Batam tgl 27 Februari 2019 dgn 80 peserta</t>
  </si>
  <si>
    <t>1. Terlaksananya Kegiatan di Bekasi tgl 29 Januari 2019 dgn 120 peserta
2. Terlaksananya Kegiatan di Makassar tgl 13 Februari 2019 dgn 120 peserta
3. Terlaksananya Kegiatan di Bogor tgl 21 Maret 2019 dgn 150 peserta</t>
  </si>
  <si>
    <r>
      <t xml:space="preserve">3. Acara Fasilitasi </t>
    </r>
    <r>
      <rPr>
        <b/>
        <sz val="11"/>
        <color theme="1"/>
        <rFont val="Arial"/>
        <family val="2"/>
      </rPr>
      <t>Ormas Projo</t>
    </r>
  </si>
  <si>
    <t>1. Terlaksananya Kegiatan di Semarang tgl 25 Januari 2019 dgn 500 peserta</t>
  </si>
  <si>
    <r>
      <t xml:space="preserve">1. Terlaksananya Rakor Persiapan Pemilu Tahun 2019 </t>
    </r>
    <r>
      <rPr>
        <b/>
        <sz val="11"/>
        <color theme="1"/>
        <rFont val="Arial"/>
        <family val="2"/>
      </rPr>
      <t>Reg. Timur</t>
    </r>
    <r>
      <rPr>
        <sz val="11"/>
        <color theme="1"/>
        <rFont val="Arial"/>
        <family val="2"/>
      </rPr>
      <t xml:space="preserve"> di Makassar tgl 12 Februari 2019 dgn </t>
    </r>
    <r>
      <rPr>
        <b/>
        <sz val="11"/>
        <color theme="1"/>
        <rFont val="Arial"/>
        <family val="2"/>
      </rPr>
      <t>1000</t>
    </r>
    <r>
      <rPr>
        <sz val="11"/>
        <color theme="1"/>
        <rFont val="Arial"/>
        <family val="2"/>
      </rPr>
      <t xml:space="preserve"> peserta
2. Terlaksananya Rakor Persiapan Pemilu Tahun 2019 </t>
    </r>
    <r>
      <rPr>
        <b/>
        <sz val="11"/>
        <color theme="1"/>
        <rFont val="Arial"/>
        <family val="2"/>
      </rPr>
      <t>Reg. Barat</t>
    </r>
    <r>
      <rPr>
        <sz val="11"/>
        <color theme="1"/>
        <rFont val="Arial"/>
        <family val="2"/>
      </rPr>
      <t xml:space="preserve"> di Batam tgl 28 Februari 2019 dgn </t>
    </r>
    <r>
      <rPr>
        <b/>
        <sz val="11"/>
        <color theme="1"/>
        <rFont val="Arial"/>
        <family val="2"/>
      </rPr>
      <t>2000</t>
    </r>
    <r>
      <rPr>
        <sz val="11"/>
        <color theme="1"/>
        <rFont val="Arial"/>
        <family val="2"/>
      </rPr>
      <t xml:space="preserve"> peserta
3. Terlaksananya Rakor Persiapan Pemilu Tahun 2019 </t>
    </r>
    <r>
      <rPr>
        <b/>
        <sz val="11"/>
        <color theme="1"/>
        <rFont val="Arial"/>
        <family val="2"/>
      </rPr>
      <t>Reg.Tengah</t>
    </r>
    <r>
      <rPr>
        <sz val="11"/>
        <color theme="1"/>
        <rFont val="Arial"/>
        <family val="2"/>
      </rPr>
      <t xml:space="preserve"> di Jakarta tgl 27 Maret 2019 dgn </t>
    </r>
    <r>
      <rPr>
        <b/>
        <sz val="11"/>
        <color theme="1"/>
        <rFont val="Arial"/>
        <family val="2"/>
      </rPr>
      <t>2500</t>
    </r>
    <r>
      <rPr>
        <sz val="11"/>
        <color theme="1"/>
        <rFont val="Arial"/>
        <family val="2"/>
      </rPr>
      <t xml:space="preserve"> peserta</t>
    </r>
  </si>
  <si>
    <t xml:space="preserve">1. Terlaksananya Kegiatan di NTB tgl 21 Maret 2019 dengan 150 peserta </t>
  </si>
  <si>
    <t>1. Terlaksananya Kegiatan di Semarang tgl 15 Maret 2019 dgn 200 peserta
2.  Terlaksananya Kegiatan di  Bogor tgl 23 Maret 2019 dgn 200 peserta</t>
  </si>
  <si>
    <r>
      <t xml:space="preserve">Rakor Wasnas dgn total jumlah </t>
    </r>
    <r>
      <rPr>
        <b/>
        <sz val="11"/>
        <color theme="1"/>
        <rFont val="Arial"/>
        <family val="2"/>
      </rPr>
      <t>7000</t>
    </r>
    <r>
      <rPr>
        <sz val="11"/>
        <color theme="1"/>
        <rFont val="Arial"/>
        <family val="2"/>
      </rPr>
      <t xml:space="preserve"> peserta yang ditargetkan menjadi </t>
    </r>
    <r>
      <rPr>
        <b/>
        <sz val="11"/>
        <color theme="1"/>
        <rFont val="Arial"/>
        <family val="2"/>
      </rPr>
      <t>5500</t>
    </r>
    <r>
      <rPr>
        <sz val="11"/>
        <color theme="1"/>
        <rFont val="Arial"/>
        <family val="2"/>
      </rPr>
      <t xml:space="preserve"> peserta dibagi 3 Regional (Barat, Tengah, Timur)</t>
    </r>
  </si>
  <si>
    <t xml:space="preserve">Kegiatan berbentuk Pembahasan Permendagri Nomor 2 Tahun 2018, tentang Kewaspadaan Dini di Daerah  </t>
  </si>
  <si>
    <r>
      <t xml:space="preserve">1. Terlaksananya Kegiatan di Jakarta </t>
    </r>
    <r>
      <rPr>
        <b/>
        <sz val="11"/>
        <color theme="1"/>
        <rFont val="Arial"/>
        <family val="2"/>
      </rPr>
      <t>(lt.4 Situation Room)</t>
    </r>
    <r>
      <rPr>
        <sz val="11"/>
        <color theme="1"/>
        <rFont val="Arial"/>
        <family val="2"/>
      </rPr>
      <t xml:space="preserve"> tgl 19 Februari 2019 dgn 30 peserta
2. Terlaksananya Kegiatan di Surabaya tgl 19 Maret 2019 dgn 100 peserta</t>
    </r>
  </si>
  <si>
    <t>1. Terlaksananya Kegiatan di Mojokerto tgl 20 Maret 2019 dgn 100 peserta
2. Terlaksananya Kegiatan di Padang tgl 26 Maret 2019 dgn 75 peserta</t>
  </si>
  <si>
    <t>1. Terlaksananya Kegiatan di lt.4 (situation room) tgl 18 Februari 2019 dgn 30 peserta</t>
  </si>
  <si>
    <t>1. Terlaksananya Kegiatan di Batam tgl 27 Februari 2019 dgn 100 peserta
2. Terlaksananya Kegiatan di Surabaya tgl 12 Maret 2019 dgn 200 peserta</t>
  </si>
  <si>
    <t xml:space="preserve">1. Terlaksananya Kegiatan di Serang tgl 26 Februari 2019 </t>
  </si>
  <si>
    <t>Kesbangpol Kabupaten/Kota</t>
  </si>
  <si>
    <t>Pengembangan sistem Informasi Politik Dalam Negeri</t>
  </si>
  <si>
    <t>Pemetaan dan evaluasi kondisi politik dalam negeri yang dinamis seluruh Indonesia</t>
  </si>
  <si>
    <t>1. Terlaksananya Kegiatan di Padang tgl 28 Februari 2019 dgn 70 peserta
2. Terlaksananya Kegiatan di NTB tgl 10 April 2019 dgn 55 peserta</t>
  </si>
  <si>
    <t>1. Terlaksananya Kegiatan di Samarinda tgl 30 April 2019 dgn 46 peserta</t>
  </si>
  <si>
    <t>Kegiatan FGD Pemantauan Situasi Politik terlaksana di Jakarta dengan melibatkan masing-masing tanggal 60 peserta</t>
  </si>
  <si>
    <t>1. Terlaksananya Kegiatan di Bali tgl 26 April 2019 dgn 100 peserta</t>
  </si>
  <si>
    <t>1. Terlaksananya Kegiatan di Medan tgl 4 Maret 2019 dgn 100 peserta
2. Terlaksananya Kegiatan di Bogor tgl 23 Maret 2019 dgn 150 peserta
3. di Gorontalo tgl 2 April 2019 dgn 100 peserta</t>
  </si>
  <si>
    <t>1. Terlaksananya Kegiatan di Mamuju tgl 5 April 2019 dgn 60 peserta</t>
  </si>
  <si>
    <t>Pejabat Kesbangpol Kabupaten/Kota yang membidangi Pembauran Kebangsaan, Pengurus FPK Prov.Sulawesi Barat, Toga/Toda, Tokoh Pemuda, Mahasiswa/Pelajar, Guru yang membidangi PKN dan Pengurus Ormas/LSM</t>
  </si>
  <si>
    <t>Kader/ Anggota Pemuda Pancasila dan Para Generasi Muda</t>
  </si>
  <si>
    <t>1. Terlaksananya Kegiatan di Jakarta tgl 9 April 2019 dgn 60 peserta</t>
  </si>
  <si>
    <t>Para Pendidik dan Unsur Masyarakat ( Tokoh Agama, Tokoh Adat, dan Masyarakat, Organisasi Masyarakat)</t>
  </si>
  <si>
    <t>1. Terlaksananya Kegiatan FGD di Banjarmasin tgl 11 April 2019 dgn 100 peserta</t>
  </si>
  <si>
    <r>
      <t xml:space="preserve">3. Pelaksanaan Kegiatan di </t>
    </r>
    <r>
      <rPr>
        <b/>
        <sz val="11"/>
        <color theme="1"/>
        <rFont val="Arial"/>
        <family val="2"/>
      </rPr>
      <t>Kampus IAIN</t>
    </r>
    <r>
      <rPr>
        <sz val="11"/>
        <color theme="1"/>
        <rFont val="Arial"/>
        <family val="2"/>
      </rPr>
      <t xml:space="preserve"> Jember, Jawa Timur</t>
    </r>
  </si>
  <si>
    <t>Periode s.d 31 Mei</t>
  </si>
  <si>
    <r>
      <t xml:space="preserve">1. Terlaksananya Kegiatan di Surakarta, Jawa Tengah tgl 4 Februari 2019 dengan 150 peserta
2. Terlaksananya Kegiatan di Jakarta tgl 7 Februari 2019 dengan 100 peserta
3. Terlaksananya Kegiatan di Kendari tgl 21 Februari 2019 dengan 100 peserta
4. Terlaksananya Kegiatan di Palembang tgl 5 Maret 2019 dengan 100 peserta
5. Terlaksananya Kegiatan di Batam tgl 23 April 2019 dengan 100 peserta
6. Terlaksananya Kegiatan di Ambon tgl 25 April 2019 dengan 100 peserta
7. Terlaksananya Kegiatan di Papua tgl 30 April 2019 dengan 150 peserta
8. Terlaksananya Kegiatan di Jakarta tgl 24 Mei 2019 </t>
    </r>
    <r>
      <rPr>
        <b/>
        <sz val="11"/>
        <color theme="1"/>
        <rFont val="Arial"/>
        <family val="2"/>
      </rPr>
      <t>(Ormas RKIH)</t>
    </r>
  </si>
  <si>
    <t>1. Terlaksananya Kegiatan di Padang tgl 14 Maret 2019 dgn 80 peserta
2. Terlaksananya Kegiatan di Padang 15 Maret 2019 dgn 80 peserta
3. Terlaksananya Kegiatan di Banda Aceh tgl 25 Maret 2019 dgn 80 peserta
4. Terlaksananya Kegiatan di Cirebon tgl 27 Mei 2019 dgn 60 peserta</t>
  </si>
  <si>
    <t>1. SKPD, Unsur Pusat Pensisikan Wasbang, Tokoh Masyarakat, Tokoh Adat, Tokoh Agama, Organisasi/Kaum Perempuan, Ormas
2. KNPI, Kader Bela Negara, BEM Universitas, dan Generasi Muda
4. SKPD terkait Tokoh Agama, Tokoh Adat, Organisasi/Kaum Perempuan, Tokoh Pemuda, Mahasiswa, Pelajar dan Generasi Muda</t>
  </si>
  <si>
    <t>1. Terlaksananya Kegiatan di Bandung tgl 25 Februari 2019 dgn 100 peserta
2. Terlaksananya Kegiatan di Medan tgl 4 Maret 2019 dgn 100 peserta 
3. Terlaksananya Kegiatan di Jember tgl 26 April 2019 dgn 200 peserta
4. Terlaksananya Kegiatan di Jakarta tgl 27 Mei 2019 dgn 60 peserta</t>
  </si>
  <si>
    <r>
      <t xml:space="preserve">1. Terlaksananya Kegiatan di Bogor tgl 19 Maret 2019 dengan 150 peserta
2. Terlaksanya </t>
    </r>
    <r>
      <rPr>
        <b/>
        <sz val="11"/>
        <color theme="1"/>
        <rFont val="Arial"/>
        <family val="2"/>
      </rPr>
      <t>FGD</t>
    </r>
    <r>
      <rPr>
        <sz val="11"/>
        <color theme="1"/>
        <rFont val="Arial"/>
        <family val="2"/>
      </rPr>
      <t xml:space="preserve"> di Jakarta tgl 24 Mei 2019 dengan 70 peserta 
3. Terlaksanya</t>
    </r>
    <r>
      <rPr>
        <b/>
        <sz val="11"/>
        <color theme="1"/>
        <rFont val="Arial"/>
        <family val="2"/>
      </rPr>
      <t xml:space="preserve"> FGD</t>
    </r>
    <r>
      <rPr>
        <sz val="11"/>
        <color theme="1"/>
        <rFont val="Arial"/>
        <family val="2"/>
      </rPr>
      <t xml:space="preserve"> di Jakarta tgl 28 Mei 2019 dengan 70 peserta</t>
    </r>
  </si>
  <si>
    <t>1. Tokoh Agama, Tokoh Masyarakat dan Generasi Muda
3. Seluruh ASN/Staf dit.BIKWK, Tim Univ.Indonesia</t>
  </si>
  <si>
    <t xml:space="preserve">1. Terlaksananya Kegiatan di Jakarta tgl 17 Mei 2019 dgn 150 peserta </t>
  </si>
  <si>
    <t>1. Terlaksananya Kegiatan di Pontianak tgl 2 Mei 2019 dgn 90 peserta</t>
  </si>
  <si>
    <t>K/L antara lain : Kemenpar, Kemendikbud, Kemenko PMK, Pepadi dan Seniman; ASN dan Masyarakat Umum</t>
  </si>
  <si>
    <t>1. Terlaksananya Kegiatan di Jogjakarta tgl 21 Mei 2019 dgn 70 peserta</t>
  </si>
  <si>
    <t>Masyarakat, pelaku usaha mikro dan pemerintah daerah</t>
  </si>
  <si>
    <t>Pengendalian dan Monitoring pelaksanaan RAN dan RAD 2019</t>
  </si>
  <si>
    <r>
      <t xml:space="preserve">1. Terlaksananya </t>
    </r>
    <r>
      <rPr>
        <b/>
        <sz val="11"/>
        <color theme="1"/>
        <rFont val="Arial"/>
        <family val="2"/>
      </rPr>
      <t xml:space="preserve">FGD </t>
    </r>
    <r>
      <rPr>
        <sz val="11"/>
        <color theme="1"/>
        <rFont val="Arial"/>
        <family val="2"/>
      </rPr>
      <t>Pengendalian RAN Timdu PKS 2019 di Jakarta tgl 2 Mei 2019 dgn 60 peserta</t>
    </r>
  </si>
  <si>
    <r>
      <t xml:space="preserve">1. Terlaksananya </t>
    </r>
    <r>
      <rPr>
        <b/>
        <sz val="11"/>
        <color theme="1"/>
        <rFont val="Arial"/>
        <family val="2"/>
      </rPr>
      <t>FGD</t>
    </r>
    <r>
      <rPr>
        <sz val="11"/>
        <color theme="1"/>
        <rFont val="Arial"/>
        <family val="2"/>
      </rPr>
      <t xml:space="preserve"> di Jakarta tgl 3 Mei 2019 dgn 100 peserta</t>
    </r>
  </si>
  <si>
    <t xml:space="preserve">1. Terlaksananya Kegiatan di Tangerang tgl 1 Februari 2019 dgn 150 peserta
2.  Terlaksananya Kegiatan di Bogor tgl 4 Februari dgn 150 peserta
3. Terlaksananya Kegiatan di Jakarta tgl 4 Maret dgn 150 peserta
4. Terlaksananya Kegiatan di Semarang tgl 14 Maret 2019 dgn 150 peserta
5. Terlaksananya Kegiatan di Bogor 29 Maret 2019 dgn 150 peserta 
6. Terlaksananya Kegiatan di Tasikmalaya tgl 30 Maret 2019 dgn 150 peserta
7. Terlaksananya Kegiatan di Bogor tgl 9 Mei 2019 dgn 150 peserta
</t>
  </si>
  <si>
    <t>1. Terlaksananya Kegiatan di Jakarta tgl 18 Januari 2019 dgn 100 peserta
2.  Terlaksananya Kegiatan di Jogjakarta tgl 7 Februari 2019 dengan 100 peserta
3. Terlaksananya Kegiatan di Bogor tgl 25 Maret 2019 dgn 150 peserta
4. Terlaksananya Kegiatan di di Semarang tgl 23 mei 2019 dgn 150 peserta</t>
  </si>
  <si>
    <t>1. Terlaksananya Kegiatan di Bogor tgl 26 Maret 2019 dgn 200 peserta
2. Terlaksananya Kegiatan di di Semarang tgl 24 Mei 2019 dgn 185 peserta</t>
  </si>
  <si>
    <t>1. Terlaksananya Kegiatan Kerja Regional I Monitoring, Evaluasi dan Pengawasan Ormas tgl 3 Mei 2019 di Yogyakarta
2. Terlaksananya Kegiatan Rakornas Penanganan Aktivitas Ormas Yang Didirikan Oleh WNA tgl 24 Juni 2019 di Bali</t>
  </si>
  <si>
    <t>1. Terlaksananya Kegiatan di Jakarta tgl 6 Februari 2019 dengan 200 peserta
2. Terlaksananya Kegiatan di Medan tgl 25 Maret 2019 dengan 200 peserta
3. Terlaksananya Kegiatan di Jakarta tgl 14 Juni 2019 
4. Terlaksananya Kegiatan  di Jakarta tgl 28 Juni 2019</t>
  </si>
  <si>
    <t>1. Terlaksananya Kegiatan di Padang tgl 6 Februari 2019 dgn 100 peserta
2. Terlaksananya Kegiatan di Makassar tgl 11 Februari 2019 dgn 100 peserta
3.  Terlaksananya Kegiatan di bandung tgl 21 Februari 2019 dgn 100 peserta
4. Terlaksananya Kegiatan di Serang tgl 4 Maret 2019 dgn 100 peserta
5. Terlaksananya Kegiatan di Semarang tgl 15 Maret 2019 dgn 100 peserta
6. Terlaksananya Kegiatan di Surabaya tgl 13 Mei 2019 dgn 100 peserta
7. Terlaksananya Kegiatan di Jakarta tgl 15 Mei 2019 dgn 60 peserta
8. Terlaksananya Kegiatan di Medan tgl 20 Mei 2019 dgn 100 peserta
9. Terlaksananya Kegiatan di Manado tgl 27 Mei 2019 dgn 100 peserta
10. Terlaksananya Kegiatan di Jakarta tgl 29 Mei 2019 dgn 60 peserta
11. Terlaksananya Kegiatan di Jayapura tgl 22 Juni 2019 dgn 100 peserta
12. Terlaksananya Kegiatan di Jakarta tgl 26 Juni 2019 dgn 150 peserta</t>
  </si>
  <si>
    <t>Kegiatan dibagi kedalam 2 sub komponen input :
Forum Peningkatan Kualitas Demokrasi pada Aspek Lembaga Demokrasi &amp; Forum Penguatan Pokja Demokrasi
*tanggal 26 Juni 2019 : Rakor Sinkronisasi Program Penguatan Demokrasi Indonesia</t>
  </si>
  <si>
    <t>1. Terlaksananya Kegiatan di Jakarta tgl 31 Januari dgn 70 peserta
2. Terlaksananya Kegiatan di Jogjakarta tgl 8 Februari dgn 100 peserta
3. Terlaksananya Kegiatan di Bogor tgl 13 Februari 2019 dgn 100 peserta
4. Terlaksananya Kegiatan di Jakarta tgl 18 Maret 2019 dgn 70 peserta
5. Terlaksananya Kegiatan di Jakarta tgl 19 Maret 2019 dgn 70 peserta
6. Terlaksananya Kegiatan di Jakarta 22 Maret 2019 dgn 150 peserta
7. Terlaksananya Kegiatan di Jakarta tgl 29 Maret 2019 dgn 60 peserta
8. Terlaksananya Kegiatan di Surabaya tgl 7 April 2019 dgn 200 peserta
9. Terlaksananya Kegiatan di Jakarta (Sasana Bhakti Praja) tgl 11 April 2019 dgn 300 peserta
9. Terlaksananya FGD Pemantauan Situasi Politik di Daerah tgl (2,5,9,10,12 April 2019) dgn 300 peserta
10. Terlaksananya FGD Pemantauan Situasi Politik tgl 21 Juni 2019 dgn 60 peserta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</si>
</sst>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3" formatCode="_(* #,##0.00_);_(* \(#,##0.00\);_(* &quot;-&quot;??_);_(@_)"/>
    <numFmt numFmtId="164" formatCode="_(* #,##0_);_(* \(#,##0\);_(* &quot;-&quot;??_);_(@_)"/>
    <numFmt numFmtId="165" formatCode="0.0"/>
    <numFmt numFmtId="166" formatCode="_-* #,##0_-;\-* #,##0_-;_-* &quot;-&quot;_-;_-@_-"/>
    <numFmt numFmtId="167" formatCode="#,##0.0"/>
  </numFmts>
  <fonts count="11" x14ac:knownFonts="1">
    <font>
      <sz val="11"/>
      <color theme="1"/>
      <name val="Calibri"/>
      <family val="2"/>
      <scheme val="minor"/>
    </font>
    <font>
      <sz val="11"/>
      <color theme="1"/>
      <name val="Calibri"/>
      <family val="2"/>
      <scheme val="minor"/>
    </font>
    <font>
      <sz val="11"/>
      <name val="Arial"/>
      <family val="2"/>
    </font>
    <font>
      <b/>
      <sz val="11"/>
      <name val="Arial"/>
      <family val="2"/>
    </font>
    <font>
      <b/>
      <sz val="11"/>
      <color theme="1"/>
      <name val="Arial"/>
      <family val="2"/>
    </font>
    <font>
      <sz val="11"/>
      <color theme="1"/>
      <name val="Arial"/>
      <family val="2"/>
    </font>
    <font>
      <sz val="11"/>
      <color theme="1"/>
      <name val="Calibri"/>
      <family val="2"/>
      <charset val="1"/>
      <scheme val="minor"/>
    </font>
    <font>
      <b/>
      <i/>
      <sz val="11"/>
      <color theme="1"/>
      <name val="Arial"/>
      <family val="2"/>
    </font>
    <font>
      <b/>
      <i/>
      <sz val="11"/>
      <name val="Arial"/>
      <family val="2"/>
    </font>
    <font>
      <sz val="9"/>
      <color indexed="81"/>
      <name val="Tahoma"/>
      <family val="2"/>
    </font>
    <font>
      <b/>
      <sz val="9"/>
      <color indexed="81"/>
      <name val="Tahoma"/>
      <family val="2"/>
    </font>
  </fonts>
  <fills count="8">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rgb="FFC00000"/>
        <bgColor indexed="64"/>
      </patternFill>
    </fill>
  </fills>
  <borders count="12">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bottom style="thin">
        <color auto="1"/>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6" fontId="1" fillId="0" borderId="0" applyFont="0" applyFill="0" applyBorder="0" applyAlignment="0" applyProtection="0"/>
    <xf numFmtId="0" fontId="6" fillId="0" borderId="0"/>
  </cellStyleXfs>
  <cellXfs count="186">
    <xf numFmtId="0" fontId="0" fillId="0" borderId="0" xfId="0"/>
    <xf numFmtId="0" fontId="2" fillId="3" borderId="10" xfId="5" applyFont="1" applyFill="1" applyBorder="1" applyAlignment="1">
      <alignment horizontal="left" vertical="center" wrapText="1"/>
    </xf>
    <xf numFmtId="0" fontId="3" fillId="3" borderId="10" xfId="5" applyFont="1" applyFill="1" applyBorder="1" applyAlignment="1">
      <alignment horizontal="left" vertical="center" wrapText="1"/>
    </xf>
    <xf numFmtId="0" fontId="3" fillId="3" borderId="10" xfId="5" applyFont="1" applyFill="1" applyBorder="1" applyAlignment="1">
      <alignment horizontal="center" vertical="center" wrapText="1"/>
    </xf>
    <xf numFmtId="3" fontId="2" fillId="4" borderId="10" xfId="5" applyNumberFormat="1" applyFont="1" applyFill="1" applyBorder="1" applyAlignment="1">
      <alignment horizontal="left" vertical="center" wrapText="1"/>
    </xf>
    <xf numFmtId="0" fontId="2" fillId="4" borderId="10" xfId="5" applyFont="1" applyFill="1" applyBorder="1" applyAlignment="1">
      <alignment horizontal="left" vertical="center" wrapText="1"/>
    </xf>
    <xf numFmtId="0" fontId="2" fillId="4" borderId="10" xfId="5" applyFont="1" applyFill="1" applyBorder="1" applyAlignment="1">
      <alignment horizontal="center" vertical="center" wrapText="1"/>
    </xf>
    <xf numFmtId="0" fontId="2" fillId="0" borderId="10" xfId="5" applyFont="1" applyBorder="1" applyAlignment="1">
      <alignment horizontal="left" vertical="center" wrapText="1"/>
    </xf>
    <xf numFmtId="0" fontId="2" fillId="0" borderId="10" xfId="5" applyFont="1" applyBorder="1" applyAlignment="1">
      <alignment horizontal="center" vertical="center" wrapText="1"/>
    </xf>
    <xf numFmtId="0" fontId="2" fillId="0" borderId="10" xfId="0" applyFont="1" applyBorder="1" applyAlignment="1">
      <alignment horizontal="left" vertical="center" wrapText="1"/>
    </xf>
    <xf numFmtId="0" fontId="2" fillId="4" borderId="10" xfId="5" quotePrefix="1" applyFont="1" applyFill="1" applyBorder="1" applyAlignment="1">
      <alignment horizontal="center" vertical="center" wrapText="1"/>
    </xf>
    <xf numFmtId="0" fontId="2" fillId="0" borderId="10" xfId="5" quotePrefix="1" applyFont="1" applyBorder="1" applyAlignment="1">
      <alignment horizontal="center" vertical="center" wrapText="1"/>
    </xf>
    <xf numFmtId="0" fontId="2" fillId="4" borderId="10" xfId="5" quotePrefix="1" applyFont="1" applyFill="1" applyBorder="1" applyAlignment="1">
      <alignment horizontal="left" vertical="center" wrapText="1"/>
    </xf>
    <xf numFmtId="3" fontId="2" fillId="0" borderId="10" xfId="5" quotePrefix="1" applyNumberFormat="1" applyFont="1" applyBorder="1" applyAlignment="1">
      <alignment horizontal="left" vertical="center" wrapText="1"/>
    </xf>
    <xf numFmtId="0" fontId="2" fillId="0" borderId="10" xfId="5" quotePrefix="1" applyFont="1" applyBorder="1" applyAlignment="1">
      <alignment horizontal="left" vertical="center" wrapText="1"/>
    </xf>
    <xf numFmtId="3" fontId="2" fillId="0" borderId="10" xfId="5" applyNumberFormat="1" applyFont="1" applyBorder="1" applyAlignment="1">
      <alignment horizontal="left" vertical="center" wrapText="1"/>
    </xf>
    <xf numFmtId="165" fontId="2" fillId="4" borderId="10" xfId="5" applyNumberFormat="1" applyFont="1" applyFill="1" applyBorder="1" applyAlignment="1">
      <alignment horizontal="center" vertical="center" wrapText="1"/>
    </xf>
    <xf numFmtId="0" fontId="2" fillId="5" borderId="10" xfId="0" applyFont="1" applyFill="1" applyBorder="1" applyAlignment="1">
      <alignment horizontal="left" vertical="center" wrapText="1"/>
    </xf>
    <xf numFmtId="3" fontId="2" fillId="5" borderId="10" xfId="5" applyNumberFormat="1" applyFont="1" applyFill="1" applyBorder="1" applyAlignment="1">
      <alignment horizontal="left" vertical="center" wrapText="1"/>
    </xf>
    <xf numFmtId="0" fontId="2" fillId="5" borderId="10" xfId="5" applyFont="1" applyFill="1" applyBorder="1" applyAlignment="1">
      <alignment horizontal="center" vertical="center" wrapText="1"/>
    </xf>
    <xf numFmtId="166" fontId="2" fillId="4" borderId="10" xfId="6" applyFont="1" applyFill="1" applyBorder="1" applyAlignment="1">
      <alignment horizontal="center" vertical="center" wrapText="1"/>
    </xf>
    <xf numFmtId="166" fontId="2" fillId="0" borderId="10" xfId="6" applyFont="1" applyBorder="1" applyAlignment="1">
      <alignment horizontal="center" vertical="center" wrapText="1"/>
    </xf>
    <xf numFmtId="37" fontId="4" fillId="3" borderId="10" xfId="1" applyNumberFormat="1" applyFont="1" applyFill="1" applyBorder="1" applyAlignment="1">
      <alignment horizontal="left" vertical="center" wrapText="1"/>
    </xf>
    <xf numFmtId="37" fontId="4" fillId="3" borderId="10" xfId="1" applyNumberFormat="1" applyFont="1" applyFill="1" applyBorder="1" applyAlignment="1">
      <alignment horizontal="center" vertical="center"/>
    </xf>
    <xf numFmtId="3" fontId="5" fillId="4" borderId="10" xfId="0" applyNumberFormat="1" applyFont="1" applyFill="1" applyBorder="1" applyAlignment="1">
      <alignment horizontal="left" vertical="center" wrapText="1"/>
    </xf>
    <xf numFmtId="41" fontId="5" fillId="4" borderId="10" xfId="2" applyFont="1" applyFill="1" applyBorder="1" applyAlignment="1">
      <alignment horizontal="left" vertical="center" wrapText="1"/>
    </xf>
    <xf numFmtId="3" fontId="5" fillId="4" borderId="10" xfId="0" applyNumberFormat="1" applyFont="1" applyFill="1" applyBorder="1" applyAlignment="1">
      <alignment horizontal="center" vertical="center" wrapText="1"/>
    </xf>
    <xf numFmtId="3" fontId="5" fillId="5" borderId="10" xfId="0" applyNumberFormat="1" applyFont="1" applyFill="1" applyBorder="1" applyAlignment="1">
      <alignment horizontal="left" vertical="center" wrapText="1"/>
    </xf>
    <xf numFmtId="37" fontId="5" fillId="5" borderId="10" xfId="1" applyNumberFormat="1" applyFont="1" applyFill="1" applyBorder="1" applyAlignment="1">
      <alignment horizontal="left" vertical="center"/>
    </xf>
    <xf numFmtId="37" fontId="5" fillId="5" borderId="10" xfId="1" applyNumberFormat="1" applyFont="1" applyFill="1" applyBorder="1" applyAlignment="1">
      <alignment horizontal="center" vertical="center" wrapText="1"/>
    </xf>
    <xf numFmtId="37" fontId="5" fillId="5" borderId="10" xfId="1" applyNumberFormat="1" applyFont="1" applyFill="1" applyBorder="1" applyAlignment="1">
      <alignment vertical="center" wrapText="1"/>
    </xf>
    <xf numFmtId="0" fontId="5" fillId="0" borderId="10" xfId="0" applyFont="1" applyBorder="1" applyAlignment="1">
      <alignment vertical="center"/>
    </xf>
    <xf numFmtId="37" fontId="5" fillId="5" borderId="10" xfId="1" applyNumberFormat="1" applyFont="1" applyFill="1" applyBorder="1" applyAlignment="1">
      <alignment horizontal="center" vertical="center"/>
    </xf>
    <xf numFmtId="37" fontId="5" fillId="0" borderId="10" xfId="1" applyNumberFormat="1" applyFont="1" applyBorder="1" applyAlignment="1">
      <alignment horizontal="justify" vertical="center"/>
    </xf>
    <xf numFmtId="37" fontId="5" fillId="0" borderId="10" xfId="1" applyNumberFormat="1" applyFont="1" applyBorder="1" applyAlignment="1">
      <alignment vertical="center" wrapText="1"/>
    </xf>
    <xf numFmtId="37" fontId="5" fillId="0" borderId="10" xfId="1" applyNumberFormat="1" applyFont="1" applyBorder="1" applyAlignment="1">
      <alignment horizontal="center" vertical="center"/>
    </xf>
    <xf numFmtId="1" fontId="2" fillId="0" borderId="10" xfId="5" quotePrefix="1" applyNumberFormat="1" applyFont="1" applyBorder="1" applyAlignment="1">
      <alignment horizontal="center" vertical="center" wrapText="1"/>
    </xf>
    <xf numFmtId="165" fontId="2" fillId="0" borderId="10" xfId="5" quotePrefix="1" applyNumberFormat="1" applyFont="1" applyBorder="1" applyAlignment="1">
      <alignment horizontal="center" vertical="center" wrapText="1"/>
    </xf>
    <xf numFmtId="1" fontId="2" fillId="4" borderId="10" xfId="5" quotePrefix="1" applyNumberFormat="1" applyFont="1" applyFill="1" applyBorder="1" applyAlignment="1">
      <alignment horizontal="center" vertical="center" wrapText="1"/>
    </xf>
    <xf numFmtId="0" fontId="5" fillId="0" borderId="10" xfId="0" applyFont="1" applyBorder="1" applyAlignment="1">
      <alignment vertical="center" wrapText="1"/>
    </xf>
    <xf numFmtId="0" fontId="2" fillId="0" borderId="10" xfId="0" applyFont="1" applyBorder="1" applyAlignment="1">
      <alignment horizontal="justify" vertical="center" wrapText="1"/>
    </xf>
    <xf numFmtId="3" fontId="2" fillId="4" borderId="10" xfId="5" quotePrefix="1" applyNumberFormat="1" applyFont="1" applyFill="1" applyBorder="1" applyAlignment="1">
      <alignment horizontal="left" vertical="center" wrapText="1"/>
    </xf>
    <xf numFmtId="0" fontId="2" fillId="4" borderId="10" xfId="5" applyFont="1" applyFill="1" applyBorder="1" applyAlignment="1">
      <alignment vertical="center" wrapText="1"/>
    </xf>
    <xf numFmtId="3" fontId="2" fillId="5" borderId="10" xfId="5" quotePrefix="1" applyNumberFormat="1" applyFont="1" applyFill="1" applyBorder="1" applyAlignment="1">
      <alignment horizontal="left" vertical="center" wrapText="1"/>
    </xf>
    <xf numFmtId="0" fontId="2" fillId="5" borderId="10" xfId="5" applyFont="1" applyFill="1" applyBorder="1" applyAlignment="1">
      <alignment vertical="center" wrapText="1"/>
    </xf>
    <xf numFmtId="0" fontId="2" fillId="0" borderId="10" xfId="7"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0" borderId="10" xfId="0" applyFont="1" applyBorder="1" applyAlignment="1">
      <alignment horizontal="center" vertical="center" wrapText="1"/>
    </xf>
    <xf numFmtId="0" fontId="2" fillId="5" borderId="10" xfId="0" quotePrefix="1" applyFont="1" applyFill="1" applyBorder="1" applyAlignment="1">
      <alignment horizontal="center" vertical="center" wrapText="1"/>
    </xf>
    <xf numFmtId="3" fontId="3" fillId="3" borderId="10" xfId="5" applyNumberFormat="1" applyFont="1" applyFill="1" applyBorder="1" applyAlignment="1">
      <alignment horizontal="right" vertical="center" wrapText="1"/>
    </xf>
    <xf numFmtId="3" fontId="3" fillId="2" borderId="10" xfId="5" applyNumberFormat="1" applyFont="1" applyFill="1" applyBorder="1" applyAlignment="1">
      <alignment horizontal="right" vertical="center" wrapText="1"/>
    </xf>
    <xf numFmtId="0" fontId="2" fillId="2" borderId="10" xfId="5" applyFont="1" applyFill="1" applyBorder="1" applyAlignment="1">
      <alignment horizontal="left" vertical="center" wrapText="1"/>
    </xf>
    <xf numFmtId="0" fontId="3" fillId="2" borderId="10" xfId="5" applyFont="1" applyFill="1" applyBorder="1" applyAlignment="1">
      <alignment horizontal="left" vertical="center" wrapText="1"/>
    </xf>
    <xf numFmtId="0" fontId="3" fillId="2" borderId="10" xfId="5" applyFont="1" applyFill="1" applyBorder="1" applyAlignment="1">
      <alignment horizontal="center" vertical="center" wrapText="1"/>
    </xf>
    <xf numFmtId="3" fontId="3" fillId="3" borderId="2" xfId="5" applyNumberFormat="1" applyFont="1" applyFill="1" applyBorder="1" applyAlignment="1">
      <alignment horizontal="right" vertical="center" wrapText="1"/>
    </xf>
    <xf numFmtId="3" fontId="5" fillId="4" borderId="2" xfId="0" applyNumberFormat="1" applyFont="1" applyFill="1" applyBorder="1" applyAlignment="1">
      <alignment horizontal="right" vertical="center" wrapText="1"/>
    </xf>
    <xf numFmtId="3" fontId="5" fillId="0" borderId="2" xfId="0" applyNumberFormat="1" applyFont="1" applyBorder="1" applyAlignment="1">
      <alignment horizontal="right" vertical="center" wrapText="1"/>
    </xf>
    <xf numFmtId="3" fontId="5" fillId="5" borderId="2" xfId="0" applyNumberFormat="1" applyFont="1" applyFill="1" applyBorder="1" applyAlignment="1">
      <alignment horizontal="right" vertical="center" wrapText="1"/>
    </xf>
    <xf numFmtId="164" fontId="2" fillId="0" borderId="2" xfId="1" applyNumberFormat="1" applyFont="1" applyBorder="1" applyAlignment="1">
      <alignment horizontal="right" vertical="center" wrapText="1"/>
    </xf>
    <xf numFmtId="164" fontId="5" fillId="0" borderId="2" xfId="1" applyNumberFormat="1" applyFont="1" applyBorder="1" applyAlignment="1">
      <alignment horizontal="right" vertical="center" wrapText="1"/>
    </xf>
    <xf numFmtId="164" fontId="5" fillId="4" borderId="2" xfId="1" applyNumberFormat="1" applyFont="1" applyFill="1" applyBorder="1" applyAlignment="1">
      <alignment horizontal="right" vertical="center" wrapText="1"/>
    </xf>
    <xf numFmtId="164" fontId="5" fillId="5" borderId="2" xfId="1" applyNumberFormat="1" applyFont="1" applyFill="1" applyBorder="1" applyAlignment="1">
      <alignment horizontal="right" vertical="center" wrapText="1"/>
    </xf>
    <xf numFmtId="3" fontId="2" fillId="4" borderId="2" xfId="0" applyNumberFormat="1" applyFont="1" applyFill="1" applyBorder="1" applyAlignment="1">
      <alignment horizontal="right" vertical="center" wrapText="1"/>
    </xf>
    <xf numFmtId="3" fontId="2" fillId="0" borderId="2" xfId="5" applyNumberFormat="1" applyFont="1" applyBorder="1" applyAlignment="1">
      <alignment horizontal="right" vertical="center" wrapText="1"/>
    </xf>
    <xf numFmtId="37" fontId="4" fillId="3" borderId="2" xfId="1" applyNumberFormat="1" applyFont="1" applyFill="1" applyBorder="1" applyAlignment="1">
      <alignment horizontal="right" vertical="center"/>
    </xf>
    <xf numFmtId="37" fontId="5" fillId="5" borderId="2" xfId="1" applyNumberFormat="1" applyFont="1" applyFill="1" applyBorder="1" applyAlignment="1">
      <alignment horizontal="right" vertical="center"/>
    </xf>
    <xf numFmtId="37" fontId="5" fillId="5" borderId="2" xfId="1" applyNumberFormat="1" applyFont="1" applyFill="1" applyBorder="1" applyAlignment="1">
      <alignment horizontal="right" vertical="center" wrapText="1"/>
    </xf>
    <xf numFmtId="37" fontId="5" fillId="0" borderId="2" xfId="1" applyNumberFormat="1" applyFont="1" applyBorder="1" applyAlignment="1">
      <alignment horizontal="right" vertical="center"/>
    </xf>
    <xf numFmtId="41" fontId="2" fillId="4" borderId="2" xfId="2" applyFont="1" applyFill="1" applyBorder="1" applyAlignment="1">
      <alignment horizontal="right" vertical="center" wrapText="1"/>
    </xf>
    <xf numFmtId="3" fontId="4" fillId="3" borderId="2" xfId="0" applyNumberFormat="1" applyFont="1" applyFill="1" applyBorder="1" applyAlignment="1">
      <alignment horizontal="right" vertical="center" wrapText="1"/>
    </xf>
    <xf numFmtId="3" fontId="2" fillId="5" borderId="2" xfId="5" applyNumberFormat="1" applyFont="1" applyFill="1" applyBorder="1" applyAlignment="1">
      <alignment horizontal="right" vertical="center" wrapText="1"/>
    </xf>
    <xf numFmtId="164" fontId="5" fillId="0" borderId="11" xfId="1" applyNumberFormat="1" applyFont="1" applyBorder="1" applyAlignment="1">
      <alignment horizontal="right" vertical="center" wrapText="1"/>
    </xf>
    <xf numFmtId="41" fontId="5" fillId="0" borderId="2" xfId="2" applyFont="1" applyBorder="1" applyAlignment="1">
      <alignment horizontal="right" vertical="center"/>
    </xf>
    <xf numFmtId="3" fontId="2" fillId="4" borderId="2" xfId="5" applyNumberFormat="1" applyFont="1" applyFill="1" applyBorder="1" applyAlignment="1">
      <alignment horizontal="right" vertical="center" wrapText="1"/>
    </xf>
    <xf numFmtId="167" fontId="2" fillId="4" borderId="2" xfId="5" applyNumberFormat="1" applyFont="1" applyFill="1" applyBorder="1" applyAlignment="1">
      <alignment horizontal="right" vertical="center" wrapText="1"/>
    </xf>
    <xf numFmtId="3" fontId="5" fillId="5" borderId="2" xfId="1" applyNumberFormat="1" applyFont="1" applyFill="1" applyBorder="1" applyAlignment="1">
      <alignment horizontal="right" vertical="center" wrapText="1"/>
    </xf>
    <xf numFmtId="164" fontId="2" fillId="4" borderId="2" xfId="1" applyNumberFormat="1" applyFont="1" applyFill="1" applyBorder="1" applyAlignment="1">
      <alignment horizontal="right" vertical="center" wrapText="1"/>
    </xf>
    <xf numFmtId="167" fontId="5" fillId="5" borderId="2" xfId="0" applyNumberFormat="1" applyFont="1" applyFill="1" applyBorder="1" applyAlignment="1">
      <alignment horizontal="right" vertical="center" wrapText="1"/>
    </xf>
    <xf numFmtId="41" fontId="5" fillId="5" borderId="2" xfId="2" applyFont="1" applyFill="1" applyBorder="1" applyAlignment="1">
      <alignment horizontal="right" vertical="center" wrapText="1"/>
    </xf>
    <xf numFmtId="0" fontId="0" fillId="0" borderId="0" xfId="0" applyBorder="1"/>
    <xf numFmtId="0" fontId="0" fillId="0" borderId="8" xfId="0" applyBorder="1"/>
    <xf numFmtId="165" fontId="2" fillId="4" borderId="10" xfId="5" quotePrefix="1" applyNumberFormat="1" applyFont="1" applyFill="1" applyBorder="1" applyAlignment="1">
      <alignment horizontal="center" vertical="center" wrapText="1"/>
    </xf>
    <xf numFmtId="0" fontId="7" fillId="0" borderId="0" xfId="0" applyFont="1"/>
    <xf numFmtId="0" fontId="5" fillId="0" borderId="0" xfId="0" applyFont="1"/>
    <xf numFmtId="164" fontId="4" fillId="2" borderId="10" xfId="4" applyNumberFormat="1" applyFont="1" applyFill="1" applyBorder="1" applyAlignment="1">
      <alignment horizontal="center" vertical="center"/>
    </xf>
    <xf numFmtId="0" fontId="7" fillId="2" borderId="9" xfId="3" applyNumberFormat="1" applyFont="1" applyFill="1" applyBorder="1" applyAlignment="1">
      <alignment horizontal="center" vertical="center"/>
    </xf>
    <xf numFmtId="0" fontId="7" fillId="2" borderId="9" xfId="3" applyNumberFormat="1" applyFont="1" applyFill="1" applyBorder="1" applyAlignment="1">
      <alignment horizontal="center" vertical="center" wrapText="1"/>
    </xf>
    <xf numFmtId="0" fontId="8" fillId="2" borderId="9" xfId="3" applyNumberFormat="1" applyFont="1" applyFill="1" applyBorder="1" applyAlignment="1">
      <alignment horizontal="center" vertical="center" wrapText="1"/>
    </xf>
    <xf numFmtId="0" fontId="8" fillId="2" borderId="9" xfId="4" applyNumberFormat="1" applyFont="1" applyFill="1" applyBorder="1" applyAlignment="1">
      <alignment horizontal="center" vertical="center" wrapText="1"/>
    </xf>
    <xf numFmtId="0" fontId="8" fillId="2" borderId="9" xfId="4" quotePrefix="1" applyNumberFormat="1" applyFont="1" applyFill="1" applyBorder="1" applyAlignment="1">
      <alignment horizontal="center" vertical="center" wrapText="1"/>
    </xf>
    <xf numFmtId="2" fontId="4" fillId="2" borderId="10" xfId="0" applyNumberFormat="1" applyFont="1" applyFill="1" applyBorder="1" applyAlignment="1">
      <alignment vertical="center"/>
    </xf>
    <xf numFmtId="0" fontId="4" fillId="2" borderId="10" xfId="0" applyFont="1" applyFill="1" applyBorder="1" applyAlignment="1">
      <alignment vertical="center"/>
    </xf>
    <xf numFmtId="3" fontId="4" fillId="2" borderId="10" xfId="0" applyNumberFormat="1" applyFont="1" applyFill="1" applyBorder="1" applyAlignment="1">
      <alignment vertical="center"/>
    </xf>
    <xf numFmtId="2" fontId="4" fillId="3" borderId="10" xfId="0" applyNumberFormat="1" applyFont="1" applyFill="1" applyBorder="1" applyAlignment="1">
      <alignment vertical="center"/>
    </xf>
    <xf numFmtId="0" fontId="5" fillId="3" borderId="10" xfId="0" applyFont="1" applyFill="1" applyBorder="1"/>
    <xf numFmtId="3" fontId="4" fillId="3" borderId="10" xfId="0" applyNumberFormat="1" applyFont="1" applyFill="1" applyBorder="1" applyAlignment="1">
      <alignment vertical="center"/>
    </xf>
    <xf numFmtId="0" fontId="5" fillId="4" borderId="10" xfId="0" applyFont="1" applyFill="1" applyBorder="1"/>
    <xf numFmtId="0" fontId="4" fillId="4" borderId="10" xfId="0" applyFont="1" applyFill="1" applyBorder="1" applyAlignment="1">
      <alignment vertical="center"/>
    </xf>
    <xf numFmtId="3" fontId="4" fillId="4" borderId="10" xfId="0" applyNumberFormat="1" applyFont="1" applyFill="1" applyBorder="1" applyAlignment="1">
      <alignment vertical="center"/>
    </xf>
    <xf numFmtId="0" fontId="5" fillId="0" borderId="10" xfId="0" applyFont="1" applyBorder="1"/>
    <xf numFmtId="4" fontId="3" fillId="3" borderId="2" xfId="5" applyNumberFormat="1" applyFont="1" applyFill="1" applyBorder="1" applyAlignment="1">
      <alignment horizontal="right" vertical="center" wrapText="1"/>
    </xf>
    <xf numFmtId="3" fontId="4" fillId="4" borderId="2" xfId="0" applyNumberFormat="1" applyFont="1" applyFill="1" applyBorder="1" applyAlignment="1">
      <alignment horizontal="right" vertical="center" wrapText="1"/>
    </xf>
    <xf numFmtId="2" fontId="4" fillId="4" borderId="10" xfId="0" applyNumberFormat="1" applyFont="1" applyFill="1" applyBorder="1" applyAlignment="1">
      <alignment vertical="center"/>
    </xf>
    <xf numFmtId="41" fontId="5" fillId="0" borderId="0" xfId="2" applyFont="1" applyAlignment="1">
      <alignment vertical="center"/>
    </xf>
    <xf numFmtId="39" fontId="4" fillId="3" borderId="2" xfId="1" applyNumberFormat="1" applyFont="1" applyFill="1" applyBorder="1" applyAlignment="1">
      <alignment horizontal="right" vertical="center"/>
    </xf>
    <xf numFmtId="4" fontId="4" fillId="3" borderId="2" xfId="0" applyNumberFormat="1" applyFont="1" applyFill="1" applyBorder="1" applyAlignment="1">
      <alignment horizontal="right" vertical="center" wrapText="1"/>
    </xf>
    <xf numFmtId="166" fontId="2" fillId="4" borderId="10" xfId="6" quotePrefix="1" applyFont="1" applyFill="1" applyBorder="1" applyAlignment="1">
      <alignment horizontal="left" vertical="center" wrapText="1"/>
    </xf>
    <xf numFmtId="0" fontId="5" fillId="0" borderId="1" xfId="0" applyFont="1" applyBorder="1"/>
    <xf numFmtId="0" fontId="4" fillId="0" borderId="10" xfId="0" applyFont="1" applyBorder="1" applyAlignment="1">
      <alignment vertical="center"/>
    </xf>
    <xf numFmtId="4" fontId="4" fillId="4" borderId="2" xfId="0" applyNumberFormat="1" applyFont="1" applyFill="1" applyBorder="1" applyAlignment="1">
      <alignment horizontal="right" vertical="center" wrapText="1"/>
    </xf>
    <xf numFmtId="3" fontId="4" fillId="0" borderId="2" xfId="0" applyNumberFormat="1" applyFont="1" applyBorder="1" applyAlignment="1">
      <alignment horizontal="right" vertical="center" wrapText="1"/>
    </xf>
    <xf numFmtId="4" fontId="4" fillId="0" borderId="2" xfId="0" applyNumberFormat="1" applyFont="1" applyBorder="1" applyAlignment="1">
      <alignment horizontal="right" vertical="center" wrapText="1"/>
    </xf>
    <xf numFmtId="164" fontId="4" fillId="4" borderId="2" xfId="1" applyNumberFormat="1" applyFont="1" applyFill="1" applyBorder="1" applyAlignment="1">
      <alignment horizontal="right" vertical="center" wrapText="1"/>
    </xf>
    <xf numFmtId="43" fontId="4" fillId="4" borderId="2" xfId="1" applyNumberFormat="1" applyFont="1" applyFill="1" applyBorder="1" applyAlignment="1">
      <alignment horizontal="right" vertical="center" wrapText="1"/>
    </xf>
    <xf numFmtId="164" fontId="4" fillId="0" borderId="10" xfId="0" applyNumberFormat="1" applyFont="1" applyBorder="1"/>
    <xf numFmtId="43" fontId="4" fillId="0" borderId="10" xfId="0" applyNumberFormat="1" applyFont="1" applyBorder="1"/>
    <xf numFmtId="2" fontId="4" fillId="0" borderId="10" xfId="0" applyNumberFormat="1" applyFont="1" applyBorder="1" applyAlignment="1">
      <alignment vertical="center"/>
    </xf>
    <xf numFmtId="1" fontId="4" fillId="0" borderId="10" xfId="0" applyNumberFormat="1" applyFont="1" applyBorder="1" applyAlignment="1">
      <alignment vertical="center"/>
    </xf>
    <xf numFmtId="1" fontId="4" fillId="4" borderId="10" xfId="0" applyNumberFormat="1" applyFont="1" applyFill="1" applyBorder="1" applyAlignment="1">
      <alignment vertical="center"/>
    </xf>
    <xf numFmtId="3" fontId="4" fillId="0" borderId="2" xfId="0" quotePrefix="1" applyNumberFormat="1" applyFont="1" applyBorder="1" applyAlignment="1">
      <alignment horizontal="right" vertical="center" wrapText="1"/>
    </xf>
    <xf numFmtId="0" fontId="2" fillId="6" borderId="10" xfId="5" applyFont="1" applyFill="1" applyBorder="1" applyAlignment="1">
      <alignment vertical="center" wrapText="1"/>
    </xf>
    <xf numFmtId="0" fontId="2" fillId="6" borderId="10" xfId="5" applyFont="1" applyFill="1" applyBorder="1" applyAlignment="1">
      <alignment horizontal="center" vertical="center" wrapText="1"/>
    </xf>
    <xf numFmtId="164" fontId="2" fillId="6" borderId="2" xfId="1" applyNumberFormat="1" applyFont="1" applyFill="1" applyBorder="1" applyAlignment="1">
      <alignment horizontal="right" vertical="center" wrapText="1"/>
    </xf>
    <xf numFmtId="0" fontId="5" fillId="6" borderId="10" xfId="0" applyFont="1" applyFill="1" applyBorder="1"/>
    <xf numFmtId="3" fontId="4" fillId="6" borderId="2" xfId="0" applyNumberFormat="1" applyFont="1" applyFill="1" applyBorder="1" applyAlignment="1">
      <alignment horizontal="right" vertical="center" wrapText="1"/>
    </xf>
    <xf numFmtId="2" fontId="4" fillId="6" borderId="10" xfId="0" applyNumberFormat="1" applyFont="1" applyFill="1" applyBorder="1" applyAlignment="1">
      <alignment vertical="center"/>
    </xf>
    <xf numFmtId="3" fontId="2" fillId="6" borderId="10" xfId="5" applyNumberFormat="1" applyFont="1" applyFill="1" applyBorder="1" applyAlignment="1">
      <alignment horizontal="left" vertical="center" wrapText="1"/>
    </xf>
    <xf numFmtId="3" fontId="2" fillId="7" borderId="10" xfId="5" quotePrefix="1" applyNumberFormat="1" applyFont="1" applyFill="1" applyBorder="1" applyAlignment="1">
      <alignment horizontal="left" vertical="center" wrapText="1"/>
    </xf>
    <xf numFmtId="0" fontId="2" fillId="7" borderId="10" xfId="5" applyFont="1" applyFill="1" applyBorder="1" applyAlignment="1">
      <alignment vertical="center" wrapText="1"/>
    </xf>
    <xf numFmtId="0" fontId="2" fillId="7" borderId="10" xfId="5" applyFont="1" applyFill="1" applyBorder="1" applyAlignment="1">
      <alignment horizontal="center" vertical="center" wrapText="1"/>
    </xf>
    <xf numFmtId="164" fontId="2" fillId="7" borderId="2" xfId="1" applyNumberFormat="1" applyFont="1" applyFill="1" applyBorder="1" applyAlignment="1">
      <alignment horizontal="right" vertical="center" wrapText="1"/>
    </xf>
    <xf numFmtId="0" fontId="5" fillId="7" borderId="10" xfId="0" applyFont="1" applyFill="1" applyBorder="1"/>
    <xf numFmtId="3" fontId="4" fillId="7" borderId="2" xfId="0" applyNumberFormat="1" applyFont="1" applyFill="1" applyBorder="1" applyAlignment="1">
      <alignment horizontal="right" vertical="center" wrapText="1"/>
    </xf>
    <xf numFmtId="2" fontId="4" fillId="7" borderId="10" xfId="0" applyNumberFormat="1" applyFont="1" applyFill="1" applyBorder="1" applyAlignment="1">
      <alignment vertical="center"/>
    </xf>
    <xf numFmtId="3" fontId="2" fillId="7" borderId="10" xfId="5" applyNumberFormat="1" applyFont="1" applyFill="1" applyBorder="1" applyAlignment="1">
      <alignment horizontal="left" vertical="center" wrapText="1"/>
    </xf>
    <xf numFmtId="164" fontId="2" fillId="6" borderId="2" xfId="1" applyNumberFormat="1" applyFont="1" applyFill="1" applyBorder="1" applyAlignment="1">
      <alignment horizontal="right" vertical="center"/>
    </xf>
    <xf numFmtId="0" fontId="5" fillId="0" borderId="10" xfId="0" applyFont="1" applyBorder="1" applyAlignment="1">
      <alignment wrapText="1"/>
    </xf>
    <xf numFmtId="0" fontId="5" fillId="0" borderId="10" xfId="0" applyFont="1" applyBorder="1" applyAlignment="1">
      <alignment vertical="top" wrapText="1"/>
    </xf>
    <xf numFmtId="0" fontId="5" fillId="0" borderId="10" xfId="0" applyFont="1" applyBorder="1" applyAlignment="1">
      <alignment vertical="top"/>
    </xf>
    <xf numFmtId="3" fontId="2" fillId="6" borderId="10" xfId="5" quotePrefix="1" applyNumberFormat="1" applyFont="1" applyFill="1" applyBorder="1" applyAlignment="1">
      <alignment horizontal="left" vertical="center" wrapText="1"/>
    </xf>
    <xf numFmtId="0" fontId="2" fillId="6" borderId="10" xfId="0" applyFont="1" applyFill="1" applyBorder="1" applyAlignment="1">
      <alignment vertical="center" wrapText="1"/>
    </xf>
    <xf numFmtId="0" fontId="5" fillId="6" borderId="2" xfId="5" applyFont="1" applyFill="1" applyBorder="1" applyAlignment="1">
      <alignment horizontal="right" vertical="center" wrapText="1"/>
    </xf>
    <xf numFmtId="3" fontId="4" fillId="6" borderId="2" xfId="0" quotePrefix="1" applyNumberFormat="1" applyFont="1" applyFill="1" applyBorder="1" applyAlignment="1">
      <alignment horizontal="right" vertical="center" wrapText="1"/>
    </xf>
    <xf numFmtId="3" fontId="5" fillId="6" borderId="2" xfId="1" applyNumberFormat="1" applyFont="1" applyFill="1" applyBorder="1" applyAlignment="1">
      <alignment horizontal="right" vertical="center" wrapText="1"/>
    </xf>
    <xf numFmtId="3" fontId="5" fillId="6" borderId="2" xfId="5" applyNumberFormat="1" applyFont="1" applyFill="1" applyBorder="1" applyAlignment="1">
      <alignment horizontal="right" vertical="center" wrapText="1"/>
    </xf>
    <xf numFmtId="0" fontId="2" fillId="7" borderId="10" xfId="5" applyFont="1" applyFill="1" applyBorder="1" applyAlignment="1">
      <alignment horizontal="left" vertical="center" wrapText="1"/>
    </xf>
    <xf numFmtId="0" fontId="5" fillId="7" borderId="2" xfId="5" applyFont="1" applyFill="1" applyBorder="1" applyAlignment="1">
      <alignment horizontal="right" vertical="center"/>
    </xf>
    <xf numFmtId="3" fontId="4" fillId="7" borderId="2" xfId="5" quotePrefix="1" applyNumberFormat="1" applyFont="1" applyFill="1" applyBorder="1" applyAlignment="1">
      <alignment horizontal="right" vertical="center"/>
    </xf>
    <xf numFmtId="2" fontId="4" fillId="7" borderId="2" xfId="5" quotePrefix="1" applyNumberFormat="1" applyFont="1" applyFill="1" applyBorder="1" applyAlignment="1">
      <alignment horizontal="right" vertical="center"/>
    </xf>
    <xf numFmtId="41" fontId="5" fillId="4" borderId="2" xfId="2" applyFont="1" applyFill="1" applyBorder="1" applyAlignment="1">
      <alignment horizontal="right" vertical="center"/>
    </xf>
    <xf numFmtId="0" fontId="5" fillId="0" borderId="1" xfId="0" applyFont="1" applyBorder="1" applyAlignment="1">
      <alignment horizontal="center"/>
    </xf>
    <xf numFmtId="0" fontId="5" fillId="0" borderId="9" xfId="0" applyFont="1" applyBorder="1" applyAlignment="1">
      <alignment horizontal="center"/>
    </xf>
    <xf numFmtId="0" fontId="4" fillId="0" borderId="1" xfId="0" applyFont="1" applyBorder="1" applyAlignment="1">
      <alignment horizontal="left" vertical="top" wrapText="1"/>
    </xf>
    <xf numFmtId="0" fontId="5" fillId="0" borderId="9" xfId="0" applyFont="1" applyBorder="1" applyAlignment="1">
      <alignment horizontal="left" vertical="top" wrapText="1"/>
    </xf>
    <xf numFmtId="0" fontId="5" fillId="0" borderId="1" xfId="0" applyFont="1" applyBorder="1" applyAlignment="1">
      <alignment horizontal="left" vertical="top" wrapText="1"/>
    </xf>
    <xf numFmtId="3" fontId="2" fillId="0" borderId="1" xfId="5" applyNumberFormat="1" applyFont="1" applyBorder="1" applyAlignment="1">
      <alignment horizontal="center" vertical="center" wrapText="1"/>
    </xf>
    <xf numFmtId="3" fontId="2" fillId="0" borderId="9" xfId="5" applyNumberFormat="1" applyFont="1" applyBorder="1" applyAlignment="1">
      <alignment horizontal="center" vertical="center" wrapText="1"/>
    </xf>
    <xf numFmtId="0" fontId="2" fillId="0" borderId="1" xfId="5" applyFont="1" applyBorder="1" applyAlignment="1">
      <alignment horizontal="left" vertical="center" wrapText="1"/>
    </xf>
    <xf numFmtId="0" fontId="2" fillId="0" borderId="9" xfId="5" applyFont="1" applyBorder="1" applyAlignment="1">
      <alignment horizontal="left" vertical="center" wrapText="1"/>
    </xf>
    <xf numFmtId="0" fontId="2" fillId="0" borderId="1" xfId="5" quotePrefix="1" applyFont="1" applyBorder="1" applyAlignment="1">
      <alignment horizontal="center" vertical="center" wrapText="1"/>
    </xf>
    <xf numFmtId="0" fontId="2" fillId="0" borderId="9" xfId="5" quotePrefix="1" applyFont="1" applyBorder="1" applyAlignment="1">
      <alignment horizontal="center" vertical="center" wrapText="1"/>
    </xf>
    <xf numFmtId="0" fontId="2" fillId="0" borderId="1" xfId="5" applyFont="1" applyBorder="1" applyAlignment="1">
      <alignment horizontal="center" vertical="center" wrapText="1"/>
    </xf>
    <xf numFmtId="0" fontId="2" fillId="0" borderId="9" xfId="5"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9" xfId="0" applyNumberFormat="1" applyFont="1" applyBorder="1" applyAlignment="1">
      <alignment horizontal="center" vertical="center" wrapText="1"/>
    </xf>
    <xf numFmtId="2" fontId="4" fillId="0" borderId="1" xfId="0" applyNumberFormat="1" applyFont="1" applyBorder="1" applyAlignment="1">
      <alignment horizontal="center" vertical="center"/>
    </xf>
    <xf numFmtId="2" fontId="4" fillId="0" borderId="9" xfId="0" applyNumberFormat="1" applyFont="1" applyBorder="1" applyAlignment="1">
      <alignment horizontal="center" vertical="center"/>
    </xf>
    <xf numFmtId="0" fontId="4" fillId="2" borderId="1"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9" xfId="3" applyFont="1" applyFill="1" applyBorder="1" applyAlignment="1">
      <alignment horizontal="center" vertical="center" wrapText="1"/>
    </xf>
    <xf numFmtId="0" fontId="4" fillId="2" borderId="1" xfId="3" applyFont="1" applyFill="1" applyBorder="1" applyAlignment="1">
      <alignment horizontal="center" vertical="center"/>
    </xf>
    <xf numFmtId="0" fontId="4" fillId="2" borderId="5" xfId="3" applyFont="1" applyFill="1" applyBorder="1" applyAlignment="1">
      <alignment horizontal="center" vertical="center"/>
    </xf>
    <xf numFmtId="0" fontId="4" fillId="2" borderId="9" xfId="3" applyFont="1" applyFill="1" applyBorder="1" applyAlignment="1">
      <alignment horizontal="center" vertical="center"/>
    </xf>
    <xf numFmtId="0" fontId="3" fillId="2" borderId="2" xfId="3" applyFont="1" applyFill="1" applyBorder="1" applyAlignment="1">
      <alignment horizontal="center" vertical="center" wrapText="1"/>
    </xf>
    <xf numFmtId="0" fontId="3" fillId="2" borderId="3"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5"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4" fillId="2" borderId="2" xfId="3" applyFont="1" applyFill="1" applyBorder="1" applyAlignment="1">
      <alignment horizontal="center" vertical="center"/>
    </xf>
    <xf numFmtId="0" fontId="4" fillId="2" borderId="3" xfId="3" applyFont="1" applyFill="1" applyBorder="1" applyAlignment="1">
      <alignment horizontal="center" vertical="center"/>
    </xf>
    <xf numFmtId="164" fontId="3" fillId="2" borderId="1" xfId="4" applyNumberFormat="1" applyFont="1" applyFill="1" applyBorder="1" applyAlignment="1">
      <alignment horizontal="center" vertical="center" wrapText="1"/>
    </xf>
    <xf numFmtId="164" fontId="3" fillId="2" borderId="9" xfId="4" applyNumberFormat="1" applyFont="1" applyFill="1" applyBorder="1" applyAlignment="1">
      <alignment horizontal="center" vertical="center" wrapText="1"/>
    </xf>
    <xf numFmtId="164" fontId="4" fillId="2" borderId="6" xfId="4" applyNumberFormat="1" applyFont="1" applyFill="1" applyBorder="1" applyAlignment="1">
      <alignment horizontal="center" vertical="center"/>
    </xf>
    <xf numFmtId="164" fontId="4" fillId="2" borderId="7" xfId="4" applyNumberFormat="1" applyFont="1" applyFill="1" applyBorder="1" applyAlignment="1">
      <alignment horizontal="center" vertical="center"/>
    </xf>
    <xf numFmtId="164" fontId="4" fillId="2" borderId="8" xfId="4" applyNumberFormat="1" applyFont="1" applyFill="1" applyBorder="1" applyAlignment="1">
      <alignment horizontal="center" vertical="center"/>
    </xf>
  </cellXfs>
  <cellStyles count="8">
    <cellStyle name="Comma" xfId="1" builtinId="3"/>
    <cellStyle name="Comma [0]" xfId="2" builtinId="6"/>
    <cellStyle name="Comma [0] 55" xfId="6"/>
    <cellStyle name="Comma 2" xfId="4"/>
    <cellStyle name="Normal" xfId="0" builtinId="0"/>
    <cellStyle name="Normal 10 4 3" xfId="7"/>
    <cellStyle name="Normal 147" xfId="5"/>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06"/>
  <sheetViews>
    <sheetView tabSelected="1" zoomScale="85" zoomScaleNormal="85" workbookViewId="0">
      <pane ySplit="1515" topLeftCell="A38" activePane="bottomLeft"/>
      <selection activeCell="B5" sqref="B5"/>
      <selection pane="bottomLeft" activeCell="O45" sqref="O45"/>
    </sheetView>
  </sheetViews>
  <sheetFormatPr defaultRowHeight="15" x14ac:dyDescent="0.25"/>
  <cols>
    <col min="1" max="1" width="15.42578125" customWidth="1"/>
    <col min="2" max="2" width="41.28515625" customWidth="1"/>
    <col min="3" max="3" width="14.28515625" customWidth="1"/>
    <col min="4" max="4" width="11.7109375" customWidth="1"/>
    <col min="5" max="5" width="14.28515625" bestFit="1" customWidth="1"/>
    <col min="6" max="6" width="13.5703125" customWidth="1"/>
    <col min="7" max="7" width="12" customWidth="1"/>
    <col min="8" max="8" width="9.28515625" customWidth="1"/>
    <col min="9" max="9" width="15.5703125" customWidth="1"/>
    <col min="10" max="10" width="10.7109375" customWidth="1"/>
    <col min="11" max="11" width="9.140625" customWidth="1"/>
    <col min="12" max="12" width="12.5703125" customWidth="1"/>
    <col min="13" max="13" width="27.85546875" customWidth="1"/>
    <col min="14" max="14" width="6" customWidth="1"/>
    <col min="15" max="15" width="21" customWidth="1"/>
    <col min="16" max="16" width="19.140625" customWidth="1"/>
  </cols>
  <sheetData>
    <row r="1" spans="1:16" x14ac:dyDescent="0.25">
      <c r="A1" s="82" t="s">
        <v>300</v>
      </c>
      <c r="B1" s="83"/>
      <c r="C1" s="83"/>
      <c r="D1" s="83"/>
      <c r="E1" s="83"/>
      <c r="F1" s="83"/>
      <c r="G1" s="83"/>
      <c r="H1" s="83"/>
      <c r="I1" s="83"/>
      <c r="J1" s="83"/>
      <c r="K1" s="83"/>
      <c r="L1" s="83"/>
      <c r="M1" s="83"/>
      <c r="N1" s="83"/>
      <c r="O1" s="83"/>
      <c r="P1" s="83"/>
    </row>
    <row r="2" spans="1:16" x14ac:dyDescent="0.25">
      <c r="A2" s="170" t="s">
        <v>0</v>
      </c>
      <c r="B2" s="167" t="s">
        <v>1</v>
      </c>
      <c r="C2" s="173" t="s">
        <v>15</v>
      </c>
      <c r="D2" s="174"/>
      <c r="E2" s="175"/>
      <c r="F2" s="176" t="s">
        <v>2</v>
      </c>
      <c r="G2" s="179" t="s">
        <v>3</v>
      </c>
      <c r="H2" s="180"/>
      <c r="I2" s="180"/>
      <c r="J2" s="180"/>
      <c r="K2" s="167" t="s">
        <v>4</v>
      </c>
      <c r="L2" s="167" t="s">
        <v>5</v>
      </c>
      <c r="M2" s="167" t="s">
        <v>6</v>
      </c>
      <c r="N2" s="170" t="s">
        <v>7</v>
      </c>
      <c r="O2" s="167" t="s">
        <v>261</v>
      </c>
      <c r="P2" s="167" t="s">
        <v>268</v>
      </c>
    </row>
    <row r="3" spans="1:16" x14ac:dyDescent="0.25">
      <c r="A3" s="171"/>
      <c r="B3" s="168"/>
      <c r="C3" s="167" t="s">
        <v>8</v>
      </c>
      <c r="D3" s="176" t="s">
        <v>9</v>
      </c>
      <c r="E3" s="181" t="s">
        <v>10</v>
      </c>
      <c r="F3" s="177"/>
      <c r="G3" s="183" t="s">
        <v>11</v>
      </c>
      <c r="H3" s="184"/>
      <c r="I3" s="183" t="s">
        <v>12</v>
      </c>
      <c r="J3" s="185"/>
      <c r="K3" s="168"/>
      <c r="L3" s="168"/>
      <c r="M3" s="168"/>
      <c r="N3" s="171"/>
      <c r="O3" s="168"/>
      <c r="P3" s="168"/>
    </row>
    <row r="4" spans="1:16" x14ac:dyDescent="0.25">
      <c r="A4" s="172"/>
      <c r="B4" s="169"/>
      <c r="C4" s="169"/>
      <c r="D4" s="178"/>
      <c r="E4" s="182"/>
      <c r="F4" s="178"/>
      <c r="G4" s="84" t="s">
        <v>13</v>
      </c>
      <c r="H4" s="84" t="s">
        <v>7</v>
      </c>
      <c r="I4" s="84" t="s">
        <v>13</v>
      </c>
      <c r="J4" s="84" t="s">
        <v>7</v>
      </c>
      <c r="K4" s="169"/>
      <c r="L4" s="169"/>
      <c r="M4" s="169"/>
      <c r="N4" s="172"/>
      <c r="O4" s="169"/>
      <c r="P4" s="169"/>
    </row>
    <row r="5" spans="1:16" x14ac:dyDescent="0.25">
      <c r="A5" s="85">
        <v>1</v>
      </c>
      <c r="B5" s="86">
        <v>2</v>
      </c>
      <c r="C5" s="87">
        <v>3</v>
      </c>
      <c r="D5" s="87">
        <v>4</v>
      </c>
      <c r="E5" s="88">
        <v>5</v>
      </c>
      <c r="F5" s="88">
        <v>6</v>
      </c>
      <c r="G5" s="88">
        <v>7</v>
      </c>
      <c r="H5" s="88">
        <v>8</v>
      </c>
      <c r="I5" s="88">
        <v>9</v>
      </c>
      <c r="J5" s="88">
        <v>10</v>
      </c>
      <c r="K5" s="88">
        <v>11</v>
      </c>
      <c r="L5" s="89" t="s">
        <v>14</v>
      </c>
      <c r="M5" s="88">
        <v>13</v>
      </c>
      <c r="N5" s="88">
        <v>14</v>
      </c>
      <c r="O5" s="88">
        <v>15</v>
      </c>
      <c r="P5" s="88">
        <v>16</v>
      </c>
    </row>
    <row r="6" spans="1:16" ht="30" x14ac:dyDescent="0.25">
      <c r="A6" s="51">
        <v>11</v>
      </c>
      <c r="B6" s="52" t="s">
        <v>16</v>
      </c>
      <c r="C6" s="53"/>
      <c r="D6" s="53"/>
      <c r="E6" s="50">
        <f>SUM(E7+E31+E66+E96+E132+E166)</f>
        <v>237329445</v>
      </c>
      <c r="F6" s="50">
        <v>46907564</v>
      </c>
      <c r="G6" s="50">
        <v>55496148</v>
      </c>
      <c r="H6" s="90">
        <f>G6/E6*100</f>
        <v>23.383591530330339</v>
      </c>
      <c r="I6" s="50">
        <v>56959189</v>
      </c>
      <c r="J6" s="90">
        <f>I6/E6*100</f>
        <v>24.000051489607621</v>
      </c>
      <c r="K6" s="91"/>
      <c r="L6" s="92">
        <f>E6-G6</f>
        <v>181833297</v>
      </c>
      <c r="M6" s="91"/>
      <c r="N6" s="91"/>
      <c r="O6" s="91"/>
      <c r="P6" s="91"/>
    </row>
    <row r="7" spans="1:16" ht="30" x14ac:dyDescent="0.25">
      <c r="A7" s="1">
        <v>1231</v>
      </c>
      <c r="B7" s="2" t="s">
        <v>17</v>
      </c>
      <c r="C7" s="3"/>
      <c r="D7" s="3"/>
      <c r="E7" s="54">
        <f>E8+E11+E17+E28</f>
        <v>13140782</v>
      </c>
      <c r="F7" s="49">
        <v>2336431</v>
      </c>
      <c r="G7" s="49">
        <v>4326216</v>
      </c>
      <c r="H7" s="93">
        <f>G7/E7*100</f>
        <v>32.922058976398816</v>
      </c>
      <c r="I7" s="49">
        <v>4328780</v>
      </c>
      <c r="J7" s="93">
        <f>I7/E7*100</f>
        <v>32.941570752790817</v>
      </c>
      <c r="K7" s="94"/>
      <c r="L7" s="95">
        <f>E7-G7</f>
        <v>8814566</v>
      </c>
      <c r="M7" s="94"/>
      <c r="N7" s="94"/>
      <c r="O7" s="94"/>
      <c r="P7" s="94"/>
    </row>
    <row r="8" spans="1:16" ht="28.5" x14ac:dyDescent="0.25">
      <c r="A8" s="4">
        <v>1001</v>
      </c>
      <c r="B8" s="5" t="s">
        <v>18</v>
      </c>
      <c r="C8" s="6">
        <v>1</v>
      </c>
      <c r="D8" s="6" t="s">
        <v>221</v>
      </c>
      <c r="E8" s="55">
        <f>E9</f>
        <v>146875</v>
      </c>
      <c r="F8" s="96"/>
      <c r="G8" s="96"/>
      <c r="H8" s="96"/>
      <c r="I8" s="97">
        <f>I10</f>
        <v>0</v>
      </c>
      <c r="J8" s="97">
        <f>J10</f>
        <v>0</v>
      </c>
      <c r="K8" s="96"/>
      <c r="L8" s="98"/>
      <c r="M8" s="96"/>
      <c r="N8" s="96"/>
      <c r="O8" s="96"/>
      <c r="P8" s="96"/>
    </row>
    <row r="9" spans="1:16" x14ac:dyDescent="0.25">
      <c r="A9" s="5" t="s">
        <v>19</v>
      </c>
      <c r="B9" s="5" t="s">
        <v>20</v>
      </c>
      <c r="C9" s="6"/>
      <c r="D9" s="6"/>
      <c r="E9" s="55">
        <f>E10</f>
        <v>146875</v>
      </c>
      <c r="F9" s="96"/>
      <c r="G9" s="96"/>
      <c r="H9" s="96"/>
      <c r="I9" s="97">
        <f>I8</f>
        <v>0</v>
      </c>
      <c r="J9" s="97">
        <f>J8</f>
        <v>0</v>
      </c>
      <c r="K9" s="96"/>
      <c r="L9" s="96"/>
      <c r="M9" s="96"/>
      <c r="N9" s="96"/>
      <c r="O9" s="96"/>
      <c r="P9" s="96"/>
    </row>
    <row r="10" spans="1:16" ht="28.5" x14ac:dyDescent="0.25">
      <c r="A10" s="7" t="s">
        <v>21</v>
      </c>
      <c r="B10" s="9" t="s">
        <v>22</v>
      </c>
      <c r="C10" s="8">
        <v>1</v>
      </c>
      <c r="D10" s="45" t="s">
        <v>221</v>
      </c>
      <c r="E10" s="56">
        <v>146875</v>
      </c>
      <c r="F10" s="99"/>
      <c r="G10" s="99"/>
      <c r="H10" s="99"/>
      <c r="I10" s="108">
        <v>0</v>
      </c>
      <c r="J10" s="108">
        <f>I10/E10*100</f>
        <v>0</v>
      </c>
      <c r="K10" s="99"/>
      <c r="L10" s="99"/>
      <c r="M10" s="99"/>
      <c r="N10" s="99"/>
      <c r="O10" s="99"/>
      <c r="P10" s="99"/>
    </row>
    <row r="11" spans="1:16" ht="71.25" x14ac:dyDescent="0.25">
      <c r="A11" s="4">
        <v>1002</v>
      </c>
      <c r="B11" s="5" t="s">
        <v>23</v>
      </c>
      <c r="C11" s="10" t="s">
        <v>24</v>
      </c>
      <c r="D11" s="6" t="s">
        <v>222</v>
      </c>
      <c r="E11" s="55">
        <f>E12</f>
        <v>4263543</v>
      </c>
      <c r="F11" s="96"/>
      <c r="G11" s="96"/>
      <c r="H11" s="96"/>
      <c r="I11" s="101">
        <v>834567</v>
      </c>
      <c r="J11" s="109">
        <f>I11/E11*100</f>
        <v>19.574494733605359</v>
      </c>
      <c r="K11" s="96"/>
      <c r="L11" s="96"/>
      <c r="M11" s="96"/>
      <c r="N11" s="96"/>
      <c r="O11" s="96"/>
      <c r="P11" s="96"/>
    </row>
    <row r="12" spans="1:16" x14ac:dyDescent="0.25">
      <c r="A12" s="5" t="s">
        <v>25</v>
      </c>
      <c r="B12" s="5" t="s">
        <v>20</v>
      </c>
      <c r="C12" s="6"/>
      <c r="D12" s="6"/>
      <c r="E12" s="55">
        <f>SUM(E13+E14+E15+E16)</f>
        <v>4263543</v>
      </c>
      <c r="F12" s="96"/>
      <c r="G12" s="96"/>
      <c r="H12" s="96"/>
      <c r="I12" s="97"/>
      <c r="J12" s="97"/>
      <c r="K12" s="96"/>
      <c r="L12" s="96"/>
      <c r="M12" s="96"/>
      <c r="N12" s="96"/>
      <c r="O12" s="96"/>
      <c r="P12" s="96"/>
    </row>
    <row r="13" spans="1:16" ht="142.5" x14ac:dyDescent="0.25">
      <c r="A13" s="7" t="s">
        <v>26</v>
      </c>
      <c r="B13" s="7" t="s">
        <v>27</v>
      </c>
      <c r="C13" s="11" t="s">
        <v>24</v>
      </c>
      <c r="D13" s="8" t="s">
        <v>222</v>
      </c>
      <c r="E13" s="56">
        <v>1474319</v>
      </c>
      <c r="F13" s="99"/>
      <c r="G13" s="99"/>
      <c r="H13" s="99"/>
      <c r="I13" s="110">
        <v>103980</v>
      </c>
      <c r="J13" s="111">
        <f t="shared" ref="J13:J18" si="0">I13/E13*100</f>
        <v>7.0527477431953329</v>
      </c>
      <c r="K13" s="99"/>
      <c r="L13" s="99"/>
      <c r="M13" s="137" t="s">
        <v>318</v>
      </c>
      <c r="N13" s="99"/>
      <c r="O13" s="99"/>
      <c r="P13" s="99"/>
    </row>
    <row r="14" spans="1:16" ht="28.5" x14ac:dyDescent="0.25">
      <c r="A14" s="7" t="s">
        <v>28</v>
      </c>
      <c r="B14" s="7" t="s">
        <v>29</v>
      </c>
      <c r="C14" s="11" t="s">
        <v>24</v>
      </c>
      <c r="D14" s="8" t="s">
        <v>222</v>
      </c>
      <c r="E14" s="56">
        <v>469224</v>
      </c>
      <c r="F14" s="99"/>
      <c r="G14" s="99"/>
      <c r="H14" s="99"/>
      <c r="I14" s="110">
        <v>51499</v>
      </c>
      <c r="J14" s="111">
        <f t="shared" si="0"/>
        <v>10.975355054302423</v>
      </c>
      <c r="K14" s="99"/>
      <c r="L14" s="99"/>
      <c r="M14" s="137"/>
      <c r="N14" s="99"/>
      <c r="O14" s="99"/>
      <c r="P14" s="99"/>
    </row>
    <row r="15" spans="1:16" ht="57" x14ac:dyDescent="0.25">
      <c r="A15" s="7" t="s">
        <v>30</v>
      </c>
      <c r="B15" s="7" t="s">
        <v>31</v>
      </c>
      <c r="C15" s="11" t="s">
        <v>24</v>
      </c>
      <c r="D15" s="8" t="s">
        <v>222</v>
      </c>
      <c r="E15" s="56">
        <v>647500</v>
      </c>
      <c r="F15" s="99"/>
      <c r="G15" s="99"/>
      <c r="H15" s="99"/>
      <c r="I15" s="110">
        <v>172450</v>
      </c>
      <c r="J15" s="110">
        <f t="shared" si="0"/>
        <v>26.633204633204631</v>
      </c>
      <c r="K15" s="99"/>
      <c r="L15" s="99"/>
      <c r="M15" s="137" t="s">
        <v>255</v>
      </c>
      <c r="N15" s="99"/>
      <c r="O15" s="99"/>
      <c r="P15" s="99"/>
    </row>
    <row r="16" spans="1:16" ht="142.5" x14ac:dyDescent="0.25">
      <c r="A16" s="7" t="s">
        <v>32</v>
      </c>
      <c r="B16" s="7" t="s">
        <v>33</v>
      </c>
      <c r="C16" s="8">
        <v>34</v>
      </c>
      <c r="D16" s="8" t="s">
        <v>222</v>
      </c>
      <c r="E16" s="57">
        <v>1672500</v>
      </c>
      <c r="F16" s="99"/>
      <c r="G16" s="99"/>
      <c r="H16" s="99"/>
      <c r="I16" s="110">
        <v>506637</v>
      </c>
      <c r="J16" s="111">
        <f t="shared" si="0"/>
        <v>30.292197309417041</v>
      </c>
      <c r="K16" s="99"/>
      <c r="L16" s="99"/>
      <c r="M16" s="137" t="s">
        <v>319</v>
      </c>
      <c r="N16" s="99"/>
      <c r="O16" s="99"/>
      <c r="P16" s="99"/>
    </row>
    <row r="17" spans="1:16" ht="20.25" customHeight="1" x14ac:dyDescent="0.25">
      <c r="A17" s="12" t="s">
        <v>34</v>
      </c>
      <c r="B17" s="5" t="s">
        <v>35</v>
      </c>
      <c r="C17" s="10">
        <f>C18+C20+C22+C24</f>
        <v>925</v>
      </c>
      <c r="D17" s="6" t="s">
        <v>223</v>
      </c>
      <c r="E17" s="55">
        <f>E18+E20+E22+E24+E26</f>
        <v>7366649</v>
      </c>
      <c r="F17" s="96"/>
      <c r="G17" s="96"/>
      <c r="H17" s="96"/>
      <c r="I17" s="101">
        <v>2540481</v>
      </c>
      <c r="J17" s="109">
        <f t="shared" si="0"/>
        <v>34.486250125396225</v>
      </c>
      <c r="K17" s="96"/>
      <c r="L17" s="96"/>
      <c r="M17" s="96"/>
      <c r="N17" s="96"/>
      <c r="O17" s="96"/>
      <c r="P17" s="96"/>
    </row>
    <row r="18" spans="1:16" ht="57" x14ac:dyDescent="0.25">
      <c r="A18" s="41" t="s">
        <v>36</v>
      </c>
      <c r="B18" s="5" t="s">
        <v>37</v>
      </c>
      <c r="C18" s="10">
        <v>200</v>
      </c>
      <c r="D18" s="6" t="s">
        <v>223</v>
      </c>
      <c r="E18" s="76">
        <f>E19</f>
        <v>1902500</v>
      </c>
      <c r="F18" s="96"/>
      <c r="G18" s="96"/>
      <c r="H18" s="96"/>
      <c r="I18" s="101">
        <v>683967</v>
      </c>
      <c r="J18" s="109">
        <f t="shared" si="0"/>
        <v>35.950959264126148</v>
      </c>
      <c r="K18" s="96"/>
      <c r="L18" s="96"/>
      <c r="M18" s="96"/>
      <c r="N18" s="96"/>
      <c r="O18" s="96"/>
      <c r="P18" s="96"/>
    </row>
    <row r="19" spans="1:16" ht="143.25" x14ac:dyDescent="0.25">
      <c r="A19" s="14" t="s">
        <v>38</v>
      </c>
      <c r="B19" s="7" t="s">
        <v>39</v>
      </c>
      <c r="C19" s="11" t="s">
        <v>40</v>
      </c>
      <c r="D19" s="8" t="s">
        <v>223</v>
      </c>
      <c r="E19" s="59">
        <v>1902500</v>
      </c>
      <c r="F19" s="99"/>
      <c r="G19" s="99"/>
      <c r="H19" s="99"/>
      <c r="I19" s="110">
        <f>I18</f>
        <v>683967</v>
      </c>
      <c r="J19" s="111">
        <f>J18</f>
        <v>35.950959264126148</v>
      </c>
      <c r="K19" s="99"/>
      <c r="L19" s="99"/>
      <c r="M19" s="136" t="s">
        <v>253</v>
      </c>
      <c r="N19" s="138"/>
      <c r="O19" s="99"/>
      <c r="P19" s="99"/>
    </row>
    <row r="20" spans="1:16" ht="99.75" x14ac:dyDescent="0.25">
      <c r="A20" s="12" t="s">
        <v>41</v>
      </c>
      <c r="B20" s="5" t="s">
        <v>42</v>
      </c>
      <c r="C20" s="10">
        <v>200</v>
      </c>
      <c r="D20" s="6" t="s">
        <v>223</v>
      </c>
      <c r="E20" s="76">
        <f>E21</f>
        <v>1000000</v>
      </c>
      <c r="F20" s="96"/>
      <c r="G20" s="96"/>
      <c r="H20" s="96"/>
      <c r="I20" s="101">
        <v>2612</v>
      </c>
      <c r="J20" s="109">
        <f>I20/E20*100</f>
        <v>0.26120000000000004</v>
      </c>
      <c r="K20" s="96"/>
      <c r="L20" s="96"/>
      <c r="M20" s="96"/>
      <c r="N20" s="96"/>
      <c r="O20" s="96"/>
      <c r="P20" s="96"/>
    </row>
    <row r="21" spans="1:16" ht="99.75" x14ac:dyDescent="0.25">
      <c r="A21" s="13" t="s">
        <v>43</v>
      </c>
      <c r="B21" s="7" t="s">
        <v>44</v>
      </c>
      <c r="C21" s="8">
        <v>200</v>
      </c>
      <c r="D21" s="8" t="s">
        <v>223</v>
      </c>
      <c r="E21" s="58">
        <v>1000000</v>
      </c>
      <c r="F21" s="99"/>
      <c r="G21" s="99"/>
      <c r="H21" s="99"/>
      <c r="I21" s="110">
        <f>I20</f>
        <v>2612</v>
      </c>
      <c r="J21" s="111">
        <f>J20</f>
        <v>0.26120000000000004</v>
      </c>
      <c r="K21" s="99"/>
      <c r="L21" s="99"/>
      <c r="M21" s="99"/>
      <c r="N21" s="99"/>
      <c r="O21" s="99"/>
      <c r="P21" s="99"/>
    </row>
    <row r="22" spans="1:16" ht="71.25" x14ac:dyDescent="0.25">
      <c r="A22" s="41" t="s">
        <v>45</v>
      </c>
      <c r="B22" s="5" t="s">
        <v>46</v>
      </c>
      <c r="C22" s="6">
        <v>450</v>
      </c>
      <c r="D22" s="6" t="s">
        <v>223</v>
      </c>
      <c r="E22" s="76">
        <f>E23</f>
        <v>1805650</v>
      </c>
      <c r="F22" s="96"/>
      <c r="G22" s="96"/>
      <c r="H22" s="96"/>
      <c r="I22" s="101">
        <v>1039433</v>
      </c>
      <c r="J22" s="109">
        <f>I22/E22*100</f>
        <v>57.56558580012738</v>
      </c>
      <c r="K22" s="96"/>
      <c r="L22" s="96"/>
      <c r="M22" s="96"/>
      <c r="N22" s="96"/>
      <c r="O22" s="96"/>
      <c r="P22" s="96"/>
    </row>
    <row r="23" spans="1:16" ht="285" x14ac:dyDescent="0.25">
      <c r="A23" s="14" t="s">
        <v>47</v>
      </c>
      <c r="B23" s="7" t="s">
        <v>46</v>
      </c>
      <c r="C23" s="8">
        <v>450</v>
      </c>
      <c r="D23" s="8" t="s">
        <v>223</v>
      </c>
      <c r="E23" s="59">
        <v>1805650</v>
      </c>
      <c r="F23" s="99"/>
      <c r="G23" s="99"/>
      <c r="H23" s="99"/>
      <c r="I23" s="110">
        <f>I22</f>
        <v>1039433</v>
      </c>
      <c r="J23" s="111">
        <f>J22</f>
        <v>57.56558580012738</v>
      </c>
      <c r="K23" s="99"/>
      <c r="L23" s="99"/>
      <c r="M23" s="137" t="s">
        <v>254</v>
      </c>
      <c r="N23" s="99"/>
      <c r="O23" s="99"/>
      <c r="P23" s="99"/>
    </row>
    <row r="24" spans="1:16" ht="71.25" x14ac:dyDescent="0.25">
      <c r="A24" s="41" t="s">
        <v>48</v>
      </c>
      <c r="B24" s="5" t="s">
        <v>49</v>
      </c>
      <c r="C24" s="10">
        <v>75</v>
      </c>
      <c r="D24" s="6" t="s">
        <v>224</v>
      </c>
      <c r="E24" s="76">
        <f>E25</f>
        <v>2555795</v>
      </c>
      <c r="F24" s="96"/>
      <c r="G24" s="96"/>
      <c r="H24" s="96"/>
      <c r="I24" s="101">
        <v>814468</v>
      </c>
      <c r="J24" s="109">
        <f>I24/E24*100</f>
        <v>31.867501110222062</v>
      </c>
      <c r="K24" s="96"/>
      <c r="L24" s="96"/>
      <c r="M24" s="96"/>
      <c r="N24" s="96"/>
      <c r="O24" s="96"/>
      <c r="P24" s="96"/>
    </row>
    <row r="25" spans="1:16" ht="357" x14ac:dyDescent="0.25">
      <c r="A25" s="14" t="s">
        <v>43</v>
      </c>
      <c r="B25" s="7" t="s">
        <v>50</v>
      </c>
      <c r="C25" s="8">
        <v>75</v>
      </c>
      <c r="D25" s="8" t="s">
        <v>223</v>
      </c>
      <c r="E25" s="59">
        <v>2555795</v>
      </c>
      <c r="F25" s="99"/>
      <c r="G25" s="99"/>
      <c r="H25" s="99"/>
      <c r="I25" s="110">
        <f>I24</f>
        <v>814468</v>
      </c>
      <c r="J25" s="111">
        <f>J24</f>
        <v>31.867501110222062</v>
      </c>
      <c r="K25" s="99"/>
      <c r="L25" s="99"/>
      <c r="M25" s="136" t="s">
        <v>301</v>
      </c>
      <c r="N25" s="99"/>
      <c r="O25" s="99"/>
      <c r="P25" s="99"/>
    </row>
    <row r="26" spans="1:16" x14ac:dyDescent="0.25">
      <c r="A26" s="4">
        <v>1003005</v>
      </c>
      <c r="B26" s="5" t="s">
        <v>51</v>
      </c>
      <c r="C26" s="6">
        <v>1</v>
      </c>
      <c r="D26" s="6" t="s">
        <v>225</v>
      </c>
      <c r="E26" s="76">
        <f>E27</f>
        <v>102704</v>
      </c>
      <c r="F26" s="96"/>
      <c r="G26" s="96"/>
      <c r="H26" s="96"/>
      <c r="I26" s="101">
        <v>0</v>
      </c>
      <c r="J26" s="101">
        <f>I26/E26*100</f>
        <v>0</v>
      </c>
      <c r="K26" s="96"/>
      <c r="L26" s="96"/>
      <c r="M26" s="96"/>
      <c r="N26" s="96"/>
      <c r="O26" s="96"/>
      <c r="P26" s="96"/>
    </row>
    <row r="27" spans="1:16" x14ac:dyDescent="0.25">
      <c r="A27" s="15">
        <v>1003005051</v>
      </c>
      <c r="B27" s="7" t="s">
        <v>52</v>
      </c>
      <c r="C27" s="8">
        <v>1</v>
      </c>
      <c r="D27" s="8" t="s">
        <v>225</v>
      </c>
      <c r="E27" s="59">
        <v>102704</v>
      </c>
      <c r="F27" s="99"/>
      <c r="G27" s="99"/>
      <c r="H27" s="99"/>
      <c r="I27" s="110">
        <f>I26</f>
        <v>0</v>
      </c>
      <c r="J27" s="110">
        <f>J26</f>
        <v>0</v>
      </c>
      <c r="K27" s="99"/>
      <c r="L27" s="99"/>
      <c r="M27" s="99"/>
      <c r="N27" s="99"/>
      <c r="O27" s="99"/>
      <c r="P27" s="99"/>
    </row>
    <row r="28" spans="1:16" x14ac:dyDescent="0.25">
      <c r="A28" s="4">
        <v>1004</v>
      </c>
      <c r="B28" s="5" t="s">
        <v>53</v>
      </c>
      <c r="C28" s="6">
        <v>1</v>
      </c>
      <c r="D28" s="6" t="s">
        <v>226</v>
      </c>
      <c r="E28" s="60">
        <f>SUM(E29)</f>
        <v>1363715</v>
      </c>
      <c r="F28" s="96"/>
      <c r="G28" s="96"/>
      <c r="H28" s="96"/>
      <c r="I28" s="112">
        <v>242759</v>
      </c>
      <c r="J28" s="113">
        <f>I28/E28*100</f>
        <v>17.801300125026124</v>
      </c>
      <c r="K28" s="96"/>
      <c r="L28" s="96"/>
      <c r="M28" s="96"/>
      <c r="N28" s="96"/>
      <c r="O28" s="96"/>
      <c r="P28" s="96"/>
    </row>
    <row r="29" spans="1:16" ht="28.5" x14ac:dyDescent="0.25">
      <c r="A29" s="15">
        <v>1004001</v>
      </c>
      <c r="B29" s="7" t="s">
        <v>54</v>
      </c>
      <c r="C29" s="8">
        <v>1</v>
      </c>
      <c r="D29" s="8" t="s">
        <v>226</v>
      </c>
      <c r="E29" s="59">
        <f>SUM(E30)</f>
        <v>1363715</v>
      </c>
      <c r="F29" s="99"/>
      <c r="G29" s="99"/>
      <c r="H29" s="99"/>
      <c r="I29" s="114">
        <f>I28</f>
        <v>242759</v>
      </c>
      <c r="J29" s="115">
        <f>J28</f>
        <v>17.801300125026124</v>
      </c>
      <c r="K29" s="99"/>
      <c r="L29" s="99"/>
      <c r="M29" s="99"/>
      <c r="N29" s="99"/>
      <c r="O29" s="99"/>
      <c r="P29" s="99"/>
    </row>
    <row r="30" spans="1:16" ht="28.5" x14ac:dyDescent="0.25">
      <c r="A30" s="15">
        <v>1004001051</v>
      </c>
      <c r="B30" s="7" t="s">
        <v>54</v>
      </c>
      <c r="C30" s="8">
        <v>1</v>
      </c>
      <c r="D30" s="8" t="s">
        <v>226</v>
      </c>
      <c r="E30" s="59">
        <v>1363715</v>
      </c>
      <c r="F30" s="99"/>
      <c r="G30" s="99"/>
      <c r="H30" s="99"/>
      <c r="I30" s="114">
        <f>I28</f>
        <v>242759</v>
      </c>
      <c r="J30" s="115">
        <f>J28</f>
        <v>17.801300125026124</v>
      </c>
      <c r="K30" s="99"/>
      <c r="L30" s="99"/>
      <c r="M30" s="99"/>
      <c r="N30" s="99"/>
      <c r="O30" s="99"/>
      <c r="P30" s="99"/>
    </row>
    <row r="31" spans="1:16" ht="22.5" customHeight="1" x14ac:dyDescent="0.25">
      <c r="A31" s="1">
        <v>1232</v>
      </c>
      <c r="B31" s="2" t="s">
        <v>55</v>
      </c>
      <c r="C31" s="3"/>
      <c r="D31" s="3"/>
      <c r="E31" s="54">
        <f>SUM(E32,E35,E43,E46,E49,E52,E56,E60,E63)</f>
        <v>137921326</v>
      </c>
      <c r="F31" s="54">
        <v>24522411</v>
      </c>
      <c r="G31" s="54">
        <v>9506576</v>
      </c>
      <c r="H31" s="100">
        <f>G31/E31*100</f>
        <v>6.8927527567419125</v>
      </c>
      <c r="I31" s="54">
        <v>9603759</v>
      </c>
      <c r="J31" s="100">
        <f>I31/E31*100</f>
        <v>6.9632153913601433</v>
      </c>
      <c r="K31" s="94"/>
      <c r="L31" s="54">
        <f>E31-G31</f>
        <v>128414750</v>
      </c>
      <c r="M31" s="94"/>
      <c r="N31" s="94"/>
      <c r="O31" s="94"/>
      <c r="P31" s="94"/>
    </row>
    <row r="32" spans="1:16" x14ac:dyDescent="0.25">
      <c r="A32" s="4">
        <v>1001</v>
      </c>
      <c r="B32" s="5" t="s">
        <v>56</v>
      </c>
      <c r="C32" s="81" t="s">
        <v>251</v>
      </c>
      <c r="D32" s="6" t="s">
        <v>221</v>
      </c>
      <c r="E32" s="55">
        <f>E33</f>
        <v>805842</v>
      </c>
      <c r="F32" s="96"/>
      <c r="G32" s="96"/>
      <c r="H32" s="96"/>
      <c r="I32" s="97">
        <v>0</v>
      </c>
      <c r="J32" s="97">
        <v>0</v>
      </c>
      <c r="K32" s="96"/>
      <c r="L32" s="96"/>
      <c r="M32" s="96"/>
      <c r="N32" s="96"/>
      <c r="O32" s="96"/>
      <c r="P32" s="96"/>
    </row>
    <row r="33" spans="1:16" x14ac:dyDescent="0.25">
      <c r="A33" s="5" t="s">
        <v>19</v>
      </c>
      <c r="B33" s="5" t="s">
        <v>20</v>
      </c>
      <c r="C33" s="6"/>
      <c r="D33" s="6"/>
      <c r="E33" s="55">
        <f>SUM(E34:E34)</f>
        <v>805842</v>
      </c>
      <c r="F33" s="96"/>
      <c r="G33" s="96"/>
      <c r="H33" s="96"/>
      <c r="I33" s="97">
        <f>I32</f>
        <v>0</v>
      </c>
      <c r="J33" s="97">
        <f>J32</f>
        <v>0</v>
      </c>
      <c r="K33" s="96"/>
      <c r="L33" s="96"/>
      <c r="M33" s="96"/>
      <c r="N33" s="96"/>
      <c r="O33" s="96"/>
      <c r="P33" s="96"/>
    </row>
    <row r="34" spans="1:16" ht="28.5" x14ac:dyDescent="0.25">
      <c r="A34" s="15">
        <v>1001001054</v>
      </c>
      <c r="B34" s="9" t="s">
        <v>57</v>
      </c>
      <c r="C34" s="8">
        <v>1</v>
      </c>
      <c r="D34" s="45" t="s">
        <v>221</v>
      </c>
      <c r="E34" s="56">
        <v>805842</v>
      </c>
      <c r="F34" s="99"/>
      <c r="G34" s="99"/>
      <c r="H34" s="99"/>
      <c r="I34" s="108">
        <f>I33</f>
        <v>0</v>
      </c>
      <c r="J34" s="108">
        <f>J33</f>
        <v>0</v>
      </c>
      <c r="K34" s="99"/>
      <c r="L34" s="99"/>
      <c r="M34" s="99"/>
      <c r="N34" s="99"/>
      <c r="O34" s="99"/>
      <c r="P34" s="99"/>
    </row>
    <row r="35" spans="1:16" ht="71.25" x14ac:dyDescent="0.25">
      <c r="A35" s="5">
        <v>1.002</v>
      </c>
      <c r="B35" s="5" t="s">
        <v>58</v>
      </c>
      <c r="C35" s="10">
        <v>24</v>
      </c>
      <c r="D35" s="6" t="s">
        <v>227</v>
      </c>
      <c r="E35" s="55">
        <v>7817209</v>
      </c>
      <c r="F35" s="96"/>
      <c r="G35" s="96"/>
      <c r="H35" s="96"/>
      <c r="I35" s="101">
        <v>3701052</v>
      </c>
      <c r="J35" s="102">
        <f>I35/E35*100</f>
        <v>47.344928349747335</v>
      </c>
      <c r="K35" s="96"/>
      <c r="L35" s="96"/>
      <c r="M35" s="96"/>
      <c r="N35" s="96"/>
      <c r="O35" s="96"/>
      <c r="P35" s="96"/>
    </row>
    <row r="36" spans="1:16" x14ac:dyDescent="0.25">
      <c r="A36" s="5" t="s">
        <v>25</v>
      </c>
      <c r="B36" s="5" t="s">
        <v>20</v>
      </c>
      <c r="C36" s="6"/>
      <c r="D36" s="6"/>
      <c r="E36" s="55">
        <f>E35</f>
        <v>7817209</v>
      </c>
      <c r="F36" s="96"/>
      <c r="G36" s="96"/>
      <c r="H36" s="96"/>
      <c r="I36" s="101">
        <f>I35</f>
        <v>3701052</v>
      </c>
      <c r="J36" s="102">
        <f>J35</f>
        <v>47.344928349747335</v>
      </c>
      <c r="K36" s="96"/>
      <c r="L36" s="96"/>
      <c r="M36" s="96"/>
      <c r="N36" s="96"/>
      <c r="O36" s="96"/>
      <c r="P36" s="96"/>
    </row>
    <row r="37" spans="1:16" ht="327.75" x14ac:dyDescent="0.25">
      <c r="A37" s="7" t="s">
        <v>26</v>
      </c>
      <c r="B37" s="9" t="s">
        <v>59</v>
      </c>
      <c r="C37" s="11">
        <v>9</v>
      </c>
      <c r="D37" s="46" t="s">
        <v>227</v>
      </c>
      <c r="E37" s="56">
        <v>1685208</v>
      </c>
      <c r="F37" s="99"/>
      <c r="G37" s="99"/>
      <c r="H37" s="99"/>
      <c r="I37" s="110">
        <v>877649</v>
      </c>
      <c r="J37" s="116">
        <f>I37/E37*100</f>
        <v>52.07956525247922</v>
      </c>
      <c r="K37" s="99"/>
      <c r="L37" s="99"/>
      <c r="M37" s="137" t="s">
        <v>315</v>
      </c>
      <c r="N37" s="99"/>
      <c r="O37" s="99"/>
      <c r="P37" s="99"/>
    </row>
    <row r="38" spans="1:16" ht="32.25" customHeight="1" x14ac:dyDescent="0.25">
      <c r="A38" s="7" t="s">
        <v>28</v>
      </c>
      <c r="B38" s="9" t="s">
        <v>60</v>
      </c>
      <c r="C38" s="8">
        <v>5</v>
      </c>
      <c r="D38" s="47" t="s">
        <v>228</v>
      </c>
      <c r="E38" s="103">
        <v>591558</v>
      </c>
      <c r="F38" s="99"/>
      <c r="G38" s="99"/>
      <c r="H38" s="99"/>
      <c r="I38" s="110">
        <v>114246</v>
      </c>
      <c r="J38" s="116">
        <f>I38/E38*100</f>
        <v>19.312730112685486</v>
      </c>
      <c r="K38" s="99"/>
      <c r="L38" s="99"/>
      <c r="M38" s="99"/>
      <c r="N38" s="99"/>
      <c r="O38" s="99"/>
      <c r="P38" s="99"/>
    </row>
    <row r="39" spans="1:16" ht="114" x14ac:dyDescent="0.25">
      <c r="A39" s="7" t="s">
        <v>30</v>
      </c>
      <c r="B39" s="9" t="s">
        <v>61</v>
      </c>
      <c r="C39" s="11">
        <v>8</v>
      </c>
      <c r="D39" s="46" t="s">
        <v>227</v>
      </c>
      <c r="E39" s="56">
        <v>3616786</v>
      </c>
      <c r="F39" s="99"/>
      <c r="G39" s="99"/>
      <c r="H39" s="99"/>
      <c r="I39" s="110">
        <v>2029444</v>
      </c>
      <c r="J39" s="116">
        <f>I39/E39*100</f>
        <v>56.11180755510555</v>
      </c>
      <c r="K39" s="99"/>
      <c r="L39" s="99"/>
      <c r="M39" s="154" t="s">
        <v>322</v>
      </c>
      <c r="N39" s="99"/>
      <c r="O39" s="99"/>
      <c r="P39" s="137" t="s">
        <v>290</v>
      </c>
    </row>
    <row r="40" spans="1:16" x14ac:dyDescent="0.25">
      <c r="A40" s="7"/>
      <c r="B40" s="9"/>
      <c r="C40" s="11"/>
      <c r="D40" s="46"/>
      <c r="E40" s="56"/>
      <c r="F40" s="99"/>
      <c r="G40" s="99"/>
      <c r="H40" s="99"/>
      <c r="I40" s="110"/>
      <c r="J40" s="116"/>
      <c r="K40" s="99"/>
      <c r="L40" s="99"/>
      <c r="M40" s="153"/>
      <c r="N40" s="99"/>
      <c r="O40" s="99"/>
      <c r="P40" s="137"/>
    </row>
    <row r="41" spans="1:16" ht="42.75" x14ac:dyDescent="0.25">
      <c r="A41" s="7" t="s">
        <v>32</v>
      </c>
      <c r="B41" s="9" t="s">
        <v>62</v>
      </c>
      <c r="C41" s="8">
        <v>4</v>
      </c>
      <c r="D41" s="47" t="s">
        <v>227</v>
      </c>
      <c r="E41" s="56">
        <v>1033054</v>
      </c>
      <c r="F41" s="99"/>
      <c r="G41" s="99"/>
      <c r="H41" s="99"/>
      <c r="I41" s="110">
        <v>298724</v>
      </c>
      <c r="J41" s="117">
        <f t="shared" ref="J41:J103" si="1">I41/E41*100</f>
        <v>28.916591001051252</v>
      </c>
      <c r="K41" s="99"/>
      <c r="L41" s="99"/>
      <c r="M41" s="137" t="s">
        <v>307</v>
      </c>
      <c r="N41" s="99"/>
      <c r="O41" s="99"/>
      <c r="P41" s="99"/>
    </row>
    <row r="42" spans="1:16" ht="85.5" x14ac:dyDescent="0.25">
      <c r="A42" s="15">
        <v>1002001055</v>
      </c>
      <c r="B42" s="17" t="s">
        <v>63</v>
      </c>
      <c r="C42" s="8">
        <v>3</v>
      </c>
      <c r="D42" s="48" t="s">
        <v>227</v>
      </c>
      <c r="E42" s="61">
        <v>890603</v>
      </c>
      <c r="F42" s="99"/>
      <c r="G42" s="99"/>
      <c r="H42" s="99"/>
      <c r="I42" s="110">
        <v>380987</v>
      </c>
      <c r="J42" s="117">
        <f t="shared" si="1"/>
        <v>42.778544424395605</v>
      </c>
      <c r="K42" s="99"/>
      <c r="L42" s="99"/>
      <c r="M42" s="137" t="s">
        <v>277</v>
      </c>
      <c r="N42" s="99"/>
      <c r="O42" s="99"/>
      <c r="P42" s="99"/>
    </row>
    <row r="43" spans="1:16" ht="28.5" x14ac:dyDescent="0.25">
      <c r="A43" s="5">
        <v>1.0029999999999999</v>
      </c>
      <c r="B43" s="5" t="s">
        <v>64</v>
      </c>
      <c r="C43" s="10">
        <v>4</v>
      </c>
      <c r="D43" s="6" t="s">
        <v>222</v>
      </c>
      <c r="E43" s="55">
        <f>E44</f>
        <v>648000</v>
      </c>
      <c r="F43" s="96"/>
      <c r="G43" s="96"/>
      <c r="H43" s="96"/>
      <c r="I43" s="101">
        <v>447003</v>
      </c>
      <c r="J43" s="102">
        <f t="shared" si="1"/>
        <v>68.981944444444437</v>
      </c>
      <c r="K43" s="96"/>
      <c r="L43" s="96"/>
      <c r="M43" s="96"/>
      <c r="N43" s="96"/>
      <c r="O43" s="96"/>
      <c r="P43" s="96"/>
    </row>
    <row r="44" spans="1:16" x14ac:dyDescent="0.25">
      <c r="A44" s="4">
        <v>1003001</v>
      </c>
      <c r="B44" s="5" t="s">
        <v>20</v>
      </c>
      <c r="C44" s="6"/>
      <c r="D44" s="6"/>
      <c r="E44" s="76">
        <f>SUM(E45:E45)</f>
        <v>648000</v>
      </c>
      <c r="F44" s="96"/>
      <c r="G44" s="96"/>
      <c r="H44" s="96"/>
      <c r="I44" s="101">
        <f>I43</f>
        <v>447003</v>
      </c>
      <c r="J44" s="102">
        <f t="shared" si="1"/>
        <v>68.981944444444437</v>
      </c>
      <c r="K44" s="96"/>
      <c r="L44" s="96"/>
      <c r="M44" s="96"/>
      <c r="N44" s="96"/>
      <c r="O44" s="96"/>
      <c r="P44" s="96"/>
    </row>
    <row r="45" spans="1:16" ht="171" x14ac:dyDescent="0.25">
      <c r="A45" s="15">
        <v>1003001051</v>
      </c>
      <c r="B45" s="7" t="s">
        <v>65</v>
      </c>
      <c r="C45" s="11">
        <v>4</v>
      </c>
      <c r="D45" s="8" t="s">
        <v>222</v>
      </c>
      <c r="E45" s="59">
        <v>648000</v>
      </c>
      <c r="F45" s="99"/>
      <c r="G45" s="99"/>
      <c r="H45" s="99"/>
      <c r="I45" s="110">
        <f>I43</f>
        <v>447003</v>
      </c>
      <c r="J45" s="116">
        <f t="shared" si="1"/>
        <v>68.981944444444437</v>
      </c>
      <c r="K45" s="99"/>
      <c r="L45" s="99"/>
      <c r="M45" s="137" t="s">
        <v>316</v>
      </c>
      <c r="N45" s="99"/>
      <c r="O45" s="99"/>
      <c r="P45" s="99"/>
    </row>
    <row r="46" spans="1:16" ht="28.5" x14ac:dyDescent="0.25">
      <c r="A46" s="5">
        <v>1.004</v>
      </c>
      <c r="B46" s="5" t="s">
        <v>286</v>
      </c>
      <c r="C46" s="10">
        <v>1</v>
      </c>
      <c r="D46" s="6" t="s">
        <v>229</v>
      </c>
      <c r="E46" s="60">
        <f>E47</f>
        <v>455329</v>
      </c>
      <c r="F46" s="96"/>
      <c r="G46" s="96"/>
      <c r="H46" s="96"/>
      <c r="I46" s="101">
        <v>440108</v>
      </c>
      <c r="J46" s="102">
        <f t="shared" si="1"/>
        <v>96.657142417900019</v>
      </c>
      <c r="K46" s="96"/>
      <c r="L46" s="96"/>
      <c r="M46" s="96"/>
      <c r="N46" s="96"/>
      <c r="O46" s="96"/>
      <c r="P46" s="96"/>
    </row>
    <row r="47" spans="1:16" x14ac:dyDescent="0.25">
      <c r="A47" s="4">
        <v>1004001</v>
      </c>
      <c r="B47" s="5" t="s">
        <v>20</v>
      </c>
      <c r="C47" s="6"/>
      <c r="D47" s="6"/>
      <c r="E47" s="60">
        <f>E48</f>
        <v>455329</v>
      </c>
      <c r="F47" s="96"/>
      <c r="G47" s="96"/>
      <c r="H47" s="96"/>
      <c r="I47" s="101">
        <f>I46</f>
        <v>440108</v>
      </c>
      <c r="J47" s="102">
        <f t="shared" si="1"/>
        <v>96.657142417900019</v>
      </c>
      <c r="K47" s="96"/>
      <c r="L47" s="96"/>
      <c r="M47" s="96"/>
      <c r="N47" s="96"/>
      <c r="O47" s="96"/>
      <c r="P47" s="96"/>
    </row>
    <row r="48" spans="1:16" ht="42.75" x14ac:dyDescent="0.25">
      <c r="A48" s="15">
        <v>1004001051</v>
      </c>
      <c r="B48" s="7" t="s">
        <v>287</v>
      </c>
      <c r="C48" s="11">
        <v>1</v>
      </c>
      <c r="D48" s="8" t="s">
        <v>229</v>
      </c>
      <c r="E48" s="59">
        <v>455329</v>
      </c>
      <c r="F48" s="99"/>
      <c r="G48" s="99"/>
      <c r="H48" s="99"/>
      <c r="I48" s="110">
        <f>I47</f>
        <v>440108</v>
      </c>
      <c r="J48" s="116">
        <f>I48/E48*100</f>
        <v>96.657142417900019</v>
      </c>
      <c r="K48" s="99"/>
      <c r="L48" s="99"/>
      <c r="M48" s="137"/>
      <c r="N48" s="99"/>
      <c r="O48" s="99"/>
      <c r="P48" s="99"/>
    </row>
    <row r="49" spans="1:16" ht="28.5" x14ac:dyDescent="0.25">
      <c r="A49" s="5">
        <v>1.0049999999999999</v>
      </c>
      <c r="B49" s="5" t="s">
        <v>66</v>
      </c>
      <c r="C49" s="10">
        <v>6</v>
      </c>
      <c r="D49" s="6" t="s">
        <v>222</v>
      </c>
      <c r="E49" s="60">
        <f>E50</f>
        <v>1245500</v>
      </c>
      <c r="F49" s="96"/>
      <c r="G49" s="96"/>
      <c r="H49" s="96"/>
      <c r="I49" s="101">
        <v>383478</v>
      </c>
      <c r="J49" s="102">
        <f t="shared" si="1"/>
        <v>30.789080690485747</v>
      </c>
      <c r="K49" s="96"/>
      <c r="L49" s="96"/>
      <c r="M49" s="96"/>
      <c r="N49" s="96"/>
      <c r="O49" s="96"/>
      <c r="P49" s="96"/>
    </row>
    <row r="50" spans="1:16" x14ac:dyDescent="0.25">
      <c r="A50" s="4">
        <v>1005001</v>
      </c>
      <c r="B50" s="5" t="s">
        <v>20</v>
      </c>
      <c r="C50" s="6"/>
      <c r="D50" s="6"/>
      <c r="E50" s="60">
        <f>E51</f>
        <v>1245500</v>
      </c>
      <c r="F50" s="96"/>
      <c r="G50" s="96"/>
      <c r="H50" s="96"/>
      <c r="I50" s="101">
        <f>I49</f>
        <v>383478</v>
      </c>
      <c r="J50" s="102">
        <f t="shared" si="1"/>
        <v>30.789080690485747</v>
      </c>
      <c r="K50" s="96"/>
      <c r="L50" s="96"/>
      <c r="M50" s="96"/>
      <c r="N50" s="96"/>
      <c r="O50" s="96"/>
      <c r="P50" s="96"/>
    </row>
    <row r="51" spans="1:16" ht="85.5" x14ac:dyDescent="0.25">
      <c r="A51" s="15">
        <v>1005001051</v>
      </c>
      <c r="B51" s="7" t="s">
        <v>67</v>
      </c>
      <c r="C51" s="11">
        <v>6</v>
      </c>
      <c r="D51" s="8" t="s">
        <v>222</v>
      </c>
      <c r="E51" s="59">
        <v>1245500</v>
      </c>
      <c r="F51" s="99"/>
      <c r="G51" s="99"/>
      <c r="H51" s="99"/>
      <c r="I51" s="110">
        <f>I49</f>
        <v>383478</v>
      </c>
      <c r="J51" s="116">
        <f t="shared" si="1"/>
        <v>30.789080690485747</v>
      </c>
      <c r="K51" s="99"/>
      <c r="L51" s="99"/>
      <c r="M51" s="137" t="s">
        <v>317</v>
      </c>
      <c r="N51" s="99"/>
      <c r="O51" s="99"/>
      <c r="P51" s="99"/>
    </row>
    <row r="52" spans="1:16" x14ac:dyDescent="0.25">
      <c r="A52" s="5">
        <v>1.006</v>
      </c>
      <c r="B52" s="5" t="s">
        <v>68</v>
      </c>
      <c r="C52" s="10">
        <v>13</v>
      </c>
      <c r="D52" s="6" t="s">
        <v>222</v>
      </c>
      <c r="E52" s="62">
        <v>3500000</v>
      </c>
      <c r="F52" s="96"/>
      <c r="G52" s="96"/>
      <c r="H52" s="96"/>
      <c r="I52" s="101">
        <v>661543</v>
      </c>
      <c r="J52" s="102">
        <f t="shared" si="1"/>
        <v>18.901228571428572</v>
      </c>
      <c r="K52" s="96"/>
      <c r="L52" s="96"/>
      <c r="M52" s="96"/>
      <c r="N52" s="96"/>
      <c r="O52" s="96"/>
      <c r="P52" s="96"/>
    </row>
    <row r="53" spans="1:16" x14ac:dyDescent="0.25">
      <c r="A53" s="4">
        <v>1006001</v>
      </c>
      <c r="B53" s="5" t="s">
        <v>20</v>
      </c>
      <c r="C53" s="6"/>
      <c r="D53" s="6"/>
      <c r="E53" s="60">
        <f>SUM(E54)</f>
        <v>3500000</v>
      </c>
      <c r="F53" s="96"/>
      <c r="G53" s="96"/>
      <c r="H53" s="96"/>
      <c r="I53" s="101">
        <f>I52</f>
        <v>661543</v>
      </c>
      <c r="J53" s="102">
        <f t="shared" si="1"/>
        <v>18.901228571428572</v>
      </c>
      <c r="K53" s="96"/>
      <c r="L53" s="96"/>
      <c r="M53" s="96"/>
      <c r="N53" s="96"/>
      <c r="O53" s="96"/>
      <c r="P53" s="96"/>
    </row>
    <row r="54" spans="1:16" ht="409.5" customHeight="1" x14ac:dyDescent="0.25">
      <c r="A54" s="155">
        <v>1006001051</v>
      </c>
      <c r="B54" s="157" t="s">
        <v>69</v>
      </c>
      <c r="C54" s="159">
        <v>13</v>
      </c>
      <c r="D54" s="161" t="s">
        <v>222</v>
      </c>
      <c r="E54" s="155">
        <v>3500000</v>
      </c>
      <c r="F54" s="159"/>
      <c r="G54" s="159"/>
      <c r="H54" s="159"/>
      <c r="I54" s="163">
        <f>I53</f>
        <v>661543</v>
      </c>
      <c r="J54" s="165">
        <f t="shared" si="1"/>
        <v>18.901228571428572</v>
      </c>
      <c r="K54" s="150"/>
      <c r="L54" s="150"/>
      <c r="M54" s="154" t="s">
        <v>320</v>
      </c>
      <c r="N54" s="150"/>
      <c r="O54" s="150"/>
      <c r="P54" s="152" t="s">
        <v>321</v>
      </c>
    </row>
    <row r="55" spans="1:16" x14ac:dyDescent="0.25">
      <c r="A55" s="156"/>
      <c r="B55" s="158"/>
      <c r="C55" s="160"/>
      <c r="D55" s="162"/>
      <c r="E55" s="156"/>
      <c r="F55" s="160"/>
      <c r="G55" s="160"/>
      <c r="H55" s="160"/>
      <c r="I55" s="164"/>
      <c r="J55" s="166"/>
      <c r="K55" s="151"/>
      <c r="L55" s="151"/>
      <c r="M55" s="153"/>
      <c r="N55" s="151"/>
      <c r="O55" s="151"/>
      <c r="P55" s="153"/>
    </row>
    <row r="56" spans="1:16" ht="42.75" x14ac:dyDescent="0.25">
      <c r="A56" s="5">
        <v>1.0069999999999999</v>
      </c>
      <c r="B56" s="5" t="s">
        <v>70</v>
      </c>
      <c r="C56" s="6">
        <v>10</v>
      </c>
      <c r="D56" s="6" t="s">
        <v>230</v>
      </c>
      <c r="E56" s="60">
        <f>E57</f>
        <v>655329</v>
      </c>
      <c r="F56" s="96"/>
      <c r="G56" s="96"/>
      <c r="H56" s="96"/>
      <c r="I56" s="101">
        <v>407438</v>
      </c>
      <c r="J56" s="102">
        <f t="shared" si="1"/>
        <v>62.173045905186555</v>
      </c>
      <c r="K56" s="96"/>
      <c r="L56" s="96"/>
      <c r="M56" s="96"/>
      <c r="N56" s="96"/>
      <c r="O56" s="96"/>
      <c r="P56" s="96"/>
    </row>
    <row r="57" spans="1:16" x14ac:dyDescent="0.25">
      <c r="A57" s="4">
        <v>1007001</v>
      </c>
      <c r="B57" s="5" t="s">
        <v>20</v>
      </c>
      <c r="C57" s="6"/>
      <c r="D57" s="6"/>
      <c r="E57" s="60">
        <f>SUM(E58:E59)</f>
        <v>655329</v>
      </c>
      <c r="F57" s="96"/>
      <c r="G57" s="96"/>
      <c r="H57" s="96"/>
      <c r="I57" s="101">
        <f>I56</f>
        <v>407438</v>
      </c>
      <c r="J57" s="102">
        <f>I57/E57*100</f>
        <v>62.173045905186555</v>
      </c>
      <c r="K57" s="96"/>
      <c r="L57" s="96"/>
      <c r="M57" s="96"/>
      <c r="N57" s="96"/>
      <c r="O57" s="96"/>
      <c r="P57" s="96"/>
    </row>
    <row r="58" spans="1:16" ht="42.75" x14ac:dyDescent="0.25">
      <c r="A58" s="15">
        <v>1007001051</v>
      </c>
      <c r="B58" s="7" t="s">
        <v>71</v>
      </c>
      <c r="C58" s="11">
        <v>1</v>
      </c>
      <c r="D58" s="8" t="s">
        <v>231</v>
      </c>
      <c r="E58" s="59">
        <v>173000</v>
      </c>
      <c r="F58" s="99"/>
      <c r="G58" s="99"/>
      <c r="H58" s="99"/>
      <c r="I58" s="110">
        <v>0</v>
      </c>
      <c r="J58" s="116">
        <f t="shared" si="1"/>
        <v>0</v>
      </c>
      <c r="K58" s="99"/>
      <c r="L58" s="99"/>
      <c r="M58" s="137" t="s">
        <v>256</v>
      </c>
      <c r="N58" s="99"/>
      <c r="O58" s="99"/>
      <c r="P58" s="99"/>
    </row>
    <row r="59" spans="1:16" ht="42.75" x14ac:dyDescent="0.25">
      <c r="A59" s="15">
        <v>1007001052</v>
      </c>
      <c r="B59" s="7" t="s">
        <v>72</v>
      </c>
      <c r="C59" s="11">
        <v>10</v>
      </c>
      <c r="D59" s="8" t="s">
        <v>232</v>
      </c>
      <c r="E59" s="59">
        <v>482329</v>
      </c>
      <c r="F59" s="99"/>
      <c r="G59" s="99"/>
      <c r="H59" s="99"/>
      <c r="I59" s="110">
        <v>301395</v>
      </c>
      <c r="J59" s="116">
        <f>I59/E59*100</f>
        <v>62.487430778576446</v>
      </c>
      <c r="K59" s="99"/>
      <c r="L59" s="99"/>
      <c r="M59" s="137" t="s">
        <v>276</v>
      </c>
      <c r="N59" s="99"/>
      <c r="O59" s="99"/>
      <c r="P59" s="99"/>
    </row>
    <row r="60" spans="1:16" x14ac:dyDescent="0.25">
      <c r="A60" s="5">
        <v>1.008</v>
      </c>
      <c r="B60" s="5" t="s">
        <v>73</v>
      </c>
      <c r="C60" s="20">
        <f>SUM(C62)</f>
        <v>121920762</v>
      </c>
      <c r="D60" s="6" t="s">
        <v>233</v>
      </c>
      <c r="E60" s="55">
        <f>E61</f>
        <v>121920762</v>
      </c>
      <c r="F60" s="96"/>
      <c r="G60" s="96"/>
      <c r="H60" s="96"/>
      <c r="I60" s="101">
        <v>0</v>
      </c>
      <c r="J60" s="118">
        <f t="shared" si="1"/>
        <v>0</v>
      </c>
      <c r="K60" s="96"/>
      <c r="L60" s="96"/>
      <c r="M60" s="96"/>
      <c r="N60" s="96"/>
      <c r="O60" s="96"/>
      <c r="P60" s="96"/>
    </row>
    <row r="61" spans="1:16" ht="28.5" x14ac:dyDescent="0.25">
      <c r="A61" s="4">
        <v>1008001</v>
      </c>
      <c r="B61" s="5" t="s">
        <v>74</v>
      </c>
      <c r="C61" s="6"/>
      <c r="D61" s="6"/>
      <c r="E61" s="55">
        <f>E62</f>
        <v>121920762</v>
      </c>
      <c r="F61" s="96"/>
      <c r="G61" s="96"/>
      <c r="H61" s="96"/>
      <c r="I61" s="101">
        <v>0</v>
      </c>
      <c r="J61" s="118">
        <f t="shared" si="1"/>
        <v>0</v>
      </c>
      <c r="K61" s="96"/>
      <c r="L61" s="96"/>
      <c r="M61" s="96"/>
      <c r="N61" s="96"/>
      <c r="O61" s="96"/>
      <c r="P61" s="96"/>
    </row>
    <row r="62" spans="1:16" x14ac:dyDescent="0.25">
      <c r="A62" s="15">
        <v>1008001053</v>
      </c>
      <c r="B62" s="7" t="s">
        <v>75</v>
      </c>
      <c r="C62" s="21">
        <v>121920762</v>
      </c>
      <c r="D62" s="8" t="s">
        <v>233</v>
      </c>
      <c r="E62" s="56">
        <v>121920762</v>
      </c>
      <c r="F62" s="99"/>
      <c r="G62" s="99"/>
      <c r="H62" s="99"/>
      <c r="I62" s="110">
        <v>0</v>
      </c>
      <c r="J62" s="117">
        <f t="shared" si="1"/>
        <v>0</v>
      </c>
      <c r="K62" s="99"/>
      <c r="L62" s="99"/>
      <c r="M62" s="99"/>
      <c r="N62" s="99"/>
      <c r="O62" s="99"/>
      <c r="P62" s="99"/>
    </row>
    <row r="63" spans="1:16" x14ac:dyDescent="0.25">
      <c r="A63" s="4">
        <v>1009</v>
      </c>
      <c r="B63" s="5" t="s">
        <v>53</v>
      </c>
      <c r="C63" s="6">
        <v>1</v>
      </c>
      <c r="D63" s="6" t="s">
        <v>226</v>
      </c>
      <c r="E63" s="60">
        <f>SUM(E64)</f>
        <v>873355</v>
      </c>
      <c r="F63" s="96"/>
      <c r="G63" s="96"/>
      <c r="H63" s="96"/>
      <c r="I63" s="101">
        <v>186196</v>
      </c>
      <c r="J63" s="102">
        <f t="shared" si="1"/>
        <v>21.319623749792466</v>
      </c>
      <c r="K63" s="96"/>
      <c r="L63" s="96"/>
      <c r="M63" s="96"/>
      <c r="N63" s="96"/>
      <c r="O63" s="96"/>
      <c r="P63" s="96"/>
    </row>
    <row r="64" spans="1:16" ht="28.5" x14ac:dyDescent="0.25">
      <c r="A64" s="4">
        <v>1009001</v>
      </c>
      <c r="B64" s="5" t="s">
        <v>54</v>
      </c>
      <c r="C64" s="6">
        <v>1</v>
      </c>
      <c r="D64" s="6" t="s">
        <v>226</v>
      </c>
      <c r="E64" s="60">
        <f>SUM(E65)</f>
        <v>873355</v>
      </c>
      <c r="F64" s="96"/>
      <c r="G64" s="96"/>
      <c r="H64" s="96"/>
      <c r="I64" s="101">
        <f>I63</f>
        <v>186196</v>
      </c>
      <c r="J64" s="102">
        <f t="shared" si="1"/>
        <v>21.319623749792466</v>
      </c>
      <c r="K64" s="96"/>
      <c r="L64" s="96"/>
      <c r="M64" s="96"/>
      <c r="N64" s="96"/>
      <c r="O64" s="96"/>
      <c r="P64" s="96"/>
    </row>
    <row r="65" spans="1:16" ht="28.5" x14ac:dyDescent="0.25">
      <c r="A65" s="15">
        <v>1009001051</v>
      </c>
      <c r="B65" s="7" t="s">
        <v>54</v>
      </c>
      <c r="C65" s="8">
        <v>1</v>
      </c>
      <c r="D65" s="8" t="s">
        <v>226</v>
      </c>
      <c r="E65" s="59">
        <v>873355</v>
      </c>
      <c r="F65" s="99"/>
      <c r="G65" s="99"/>
      <c r="H65" s="99"/>
      <c r="I65" s="110">
        <f>I63</f>
        <v>186196</v>
      </c>
      <c r="J65" s="116">
        <f t="shared" si="1"/>
        <v>21.319623749792466</v>
      </c>
      <c r="K65" s="99"/>
      <c r="L65" s="99"/>
      <c r="M65" s="99"/>
      <c r="N65" s="99"/>
      <c r="O65" s="99"/>
      <c r="P65" s="99"/>
    </row>
    <row r="66" spans="1:16" ht="30" x14ac:dyDescent="0.25">
      <c r="A66" s="1">
        <v>1233</v>
      </c>
      <c r="B66" s="22" t="s">
        <v>76</v>
      </c>
      <c r="C66" s="23"/>
      <c r="D66" s="23"/>
      <c r="E66" s="64">
        <f>E67+E73+E79+E88+E93</f>
        <v>7191389</v>
      </c>
      <c r="F66" s="64">
        <v>1278629</v>
      </c>
      <c r="G66" s="64">
        <v>2512587</v>
      </c>
      <c r="H66" s="104">
        <f>G66/E66*100</f>
        <v>34.938827533874196</v>
      </c>
      <c r="I66" s="69">
        <v>2512587</v>
      </c>
      <c r="J66" s="93">
        <f t="shared" si="1"/>
        <v>34.938827533874196</v>
      </c>
      <c r="K66" s="94"/>
      <c r="L66" s="64">
        <f>E66-G66</f>
        <v>4678802</v>
      </c>
      <c r="M66" s="94"/>
      <c r="N66" s="94"/>
      <c r="O66" s="94"/>
      <c r="P66" s="94"/>
    </row>
    <row r="67" spans="1:16" ht="99.75" x14ac:dyDescent="0.25">
      <c r="A67" s="24">
        <v>1001</v>
      </c>
      <c r="B67" s="25" t="s">
        <v>77</v>
      </c>
      <c r="C67" s="26">
        <v>9</v>
      </c>
      <c r="D67" s="26" t="s">
        <v>222</v>
      </c>
      <c r="E67" s="55">
        <f>SUM(E69:E72)</f>
        <v>2103788</v>
      </c>
      <c r="F67" s="96"/>
      <c r="G67" s="96"/>
      <c r="H67" s="96"/>
      <c r="I67" s="101">
        <v>606127624</v>
      </c>
      <c r="J67" s="102">
        <f t="shared" si="1"/>
        <v>28811.250183003234</v>
      </c>
      <c r="K67" s="96"/>
      <c r="L67" s="96"/>
      <c r="M67" s="96"/>
      <c r="N67" s="96"/>
      <c r="O67" s="96"/>
      <c r="P67" s="96"/>
    </row>
    <row r="68" spans="1:16" x14ac:dyDescent="0.25">
      <c r="A68" s="24">
        <v>1002001</v>
      </c>
      <c r="B68" s="25" t="s">
        <v>20</v>
      </c>
      <c r="C68" s="26"/>
      <c r="D68" s="26"/>
      <c r="E68" s="55">
        <f>SUM(E69:E72)</f>
        <v>2103788</v>
      </c>
      <c r="F68" s="96"/>
      <c r="G68" s="96"/>
      <c r="H68" s="96"/>
      <c r="I68" s="101">
        <f>I67</f>
        <v>606127624</v>
      </c>
      <c r="J68" s="102">
        <f t="shared" si="1"/>
        <v>28811.250183003234</v>
      </c>
      <c r="K68" s="96"/>
      <c r="L68" s="96"/>
      <c r="M68" s="96"/>
      <c r="N68" s="96"/>
      <c r="O68" s="96"/>
      <c r="P68" s="96"/>
    </row>
    <row r="69" spans="1:16" ht="99.75" x14ac:dyDescent="0.25">
      <c r="A69" s="28">
        <v>1002001051</v>
      </c>
      <c r="B69" s="27" t="s">
        <v>78</v>
      </c>
      <c r="C69" s="29">
        <v>3</v>
      </c>
      <c r="D69" s="29" t="s">
        <v>222</v>
      </c>
      <c r="E69" s="65">
        <v>663575</v>
      </c>
      <c r="F69" s="99"/>
      <c r="G69" s="99"/>
      <c r="H69" s="99"/>
      <c r="I69" s="110">
        <v>54918</v>
      </c>
      <c r="J69" s="116">
        <f t="shared" si="1"/>
        <v>8.2760803224955737</v>
      </c>
      <c r="K69" s="99"/>
      <c r="L69" s="99"/>
      <c r="M69" s="137" t="s">
        <v>308</v>
      </c>
      <c r="N69" s="99"/>
      <c r="O69" s="137" t="s">
        <v>309</v>
      </c>
      <c r="P69" s="99"/>
    </row>
    <row r="70" spans="1:16" ht="52.5" customHeight="1" x14ac:dyDescent="0.25">
      <c r="A70" s="28">
        <v>1002001052</v>
      </c>
      <c r="B70" s="30" t="s">
        <v>79</v>
      </c>
      <c r="C70" s="29">
        <v>2</v>
      </c>
      <c r="D70" s="29" t="s">
        <v>222</v>
      </c>
      <c r="E70" s="66">
        <v>800000</v>
      </c>
      <c r="F70" s="99"/>
      <c r="G70" s="99"/>
      <c r="H70" s="99"/>
      <c r="I70" s="110">
        <v>416116</v>
      </c>
      <c r="J70" s="116">
        <f t="shared" si="1"/>
        <v>52.014499999999998</v>
      </c>
      <c r="K70" s="99"/>
      <c r="L70" s="99"/>
      <c r="M70" s="137" t="s">
        <v>274</v>
      </c>
      <c r="N70" s="99"/>
      <c r="O70" s="99"/>
      <c r="P70" s="99"/>
    </row>
    <row r="71" spans="1:16" ht="71.25" x14ac:dyDescent="0.25">
      <c r="A71" s="28">
        <v>1002001053</v>
      </c>
      <c r="B71" s="30" t="s">
        <v>80</v>
      </c>
      <c r="C71" s="29">
        <v>2</v>
      </c>
      <c r="D71" s="29" t="s">
        <v>222</v>
      </c>
      <c r="E71" s="66">
        <v>340213</v>
      </c>
      <c r="F71" s="99"/>
      <c r="G71" s="99"/>
      <c r="H71" s="99"/>
      <c r="I71" s="110">
        <v>0</v>
      </c>
      <c r="J71" s="116">
        <f t="shared" si="1"/>
        <v>0</v>
      </c>
      <c r="K71" s="99"/>
      <c r="L71" s="99"/>
      <c r="M71" s="99"/>
      <c r="N71" s="99"/>
      <c r="O71" s="99"/>
      <c r="P71" s="99"/>
    </row>
    <row r="72" spans="1:16" ht="51" customHeight="1" x14ac:dyDescent="0.25">
      <c r="A72" s="28">
        <v>1002001054</v>
      </c>
      <c r="B72" s="31" t="s">
        <v>81</v>
      </c>
      <c r="C72" s="32">
        <v>2</v>
      </c>
      <c r="D72" s="29" t="s">
        <v>222</v>
      </c>
      <c r="E72" s="65">
        <v>300000</v>
      </c>
      <c r="F72" s="99"/>
      <c r="G72" s="99"/>
      <c r="H72" s="99"/>
      <c r="I72" s="110">
        <v>135091</v>
      </c>
      <c r="J72" s="116">
        <f t="shared" si="1"/>
        <v>45.030333333333331</v>
      </c>
      <c r="K72" s="99"/>
      <c r="L72" s="99"/>
      <c r="M72" s="137" t="s">
        <v>259</v>
      </c>
      <c r="N72" s="99"/>
      <c r="O72" s="99"/>
      <c r="P72" s="99"/>
    </row>
    <row r="73" spans="1:16" ht="85.5" x14ac:dyDescent="0.25">
      <c r="A73" s="24">
        <v>1002</v>
      </c>
      <c r="B73" s="24" t="s">
        <v>82</v>
      </c>
      <c r="C73" s="26">
        <v>10</v>
      </c>
      <c r="D73" s="26" t="s">
        <v>222</v>
      </c>
      <c r="E73" s="55">
        <f>SUM(E75:E78)</f>
        <v>1429739</v>
      </c>
      <c r="F73" s="96"/>
      <c r="G73" s="96"/>
      <c r="H73" s="96"/>
      <c r="I73" s="101">
        <v>384948</v>
      </c>
      <c r="J73" s="102">
        <f t="shared" si="1"/>
        <v>26.924354724883354</v>
      </c>
      <c r="K73" s="96"/>
      <c r="L73" s="96"/>
      <c r="M73" s="96"/>
      <c r="N73" s="96"/>
      <c r="O73" s="96"/>
      <c r="P73" s="96"/>
    </row>
    <row r="74" spans="1:16" x14ac:dyDescent="0.25">
      <c r="A74" s="24">
        <v>1002001</v>
      </c>
      <c r="B74" s="25" t="s">
        <v>20</v>
      </c>
      <c r="C74" s="26"/>
      <c r="D74" s="26"/>
      <c r="E74" s="55">
        <f>SUM(E75:E78)</f>
        <v>1429739</v>
      </c>
      <c r="F74" s="96"/>
      <c r="G74" s="96"/>
      <c r="H74" s="96"/>
      <c r="I74" s="101">
        <f>I73</f>
        <v>384948</v>
      </c>
      <c r="J74" s="102">
        <f t="shared" si="1"/>
        <v>26.924354724883354</v>
      </c>
      <c r="K74" s="96"/>
      <c r="L74" s="96"/>
      <c r="M74" s="96"/>
      <c r="N74" s="96"/>
      <c r="O74" s="96"/>
      <c r="P74" s="96"/>
    </row>
    <row r="75" spans="1:16" ht="57" x14ac:dyDescent="0.25">
      <c r="A75" s="28">
        <v>1002001051</v>
      </c>
      <c r="B75" s="33" t="s">
        <v>83</v>
      </c>
      <c r="C75" s="29">
        <v>4</v>
      </c>
      <c r="D75" s="29" t="s">
        <v>222</v>
      </c>
      <c r="E75" s="65">
        <v>547665</v>
      </c>
      <c r="F75" s="99"/>
      <c r="G75" s="99"/>
      <c r="H75" s="99"/>
      <c r="I75" s="110">
        <v>124741</v>
      </c>
      <c r="J75" s="116">
        <f t="shared" si="1"/>
        <v>22.776880027023818</v>
      </c>
      <c r="K75" s="99"/>
      <c r="L75" s="99"/>
      <c r="M75" s="137" t="s">
        <v>310</v>
      </c>
      <c r="N75" s="99"/>
      <c r="O75" s="137" t="s">
        <v>311</v>
      </c>
      <c r="P75" s="99"/>
    </row>
    <row r="76" spans="1:16" ht="85.5" x14ac:dyDescent="0.25">
      <c r="A76" s="28">
        <v>1003001052</v>
      </c>
      <c r="B76" s="33" t="s">
        <v>84</v>
      </c>
      <c r="C76" s="32">
        <v>2</v>
      </c>
      <c r="D76" s="29" t="s">
        <v>222</v>
      </c>
      <c r="E76" s="66">
        <v>263556</v>
      </c>
      <c r="F76" s="99"/>
      <c r="G76" s="99"/>
      <c r="H76" s="99"/>
      <c r="I76" s="110">
        <v>234866</v>
      </c>
      <c r="J76" s="116">
        <f t="shared" si="1"/>
        <v>89.114267935467225</v>
      </c>
      <c r="K76" s="99"/>
      <c r="L76" s="99"/>
      <c r="M76" s="137" t="s">
        <v>288</v>
      </c>
      <c r="N76" s="99"/>
      <c r="O76" s="99"/>
      <c r="P76" s="99"/>
    </row>
    <row r="77" spans="1:16" ht="25.5" customHeight="1" x14ac:dyDescent="0.25">
      <c r="A77" s="28">
        <v>1003001053</v>
      </c>
      <c r="B77" s="33" t="s">
        <v>85</v>
      </c>
      <c r="C77" s="29">
        <v>2</v>
      </c>
      <c r="D77" s="29" t="s">
        <v>222</v>
      </c>
      <c r="E77" s="66">
        <v>418518</v>
      </c>
      <c r="F77" s="99"/>
      <c r="G77" s="99"/>
      <c r="H77" s="99"/>
      <c r="I77" s="110">
        <v>6716</v>
      </c>
      <c r="J77" s="116">
        <f t="shared" si="1"/>
        <v>1.6047099527379944</v>
      </c>
      <c r="K77" s="99"/>
      <c r="L77" s="99"/>
      <c r="M77" s="99"/>
      <c r="N77" s="99"/>
      <c r="O77" s="99"/>
      <c r="P77" s="99"/>
    </row>
    <row r="78" spans="1:16" ht="43.5" x14ac:dyDescent="0.25">
      <c r="A78" s="28">
        <v>1003001054</v>
      </c>
      <c r="B78" s="34" t="s">
        <v>86</v>
      </c>
      <c r="C78" s="32">
        <v>2</v>
      </c>
      <c r="D78" s="29" t="s">
        <v>222</v>
      </c>
      <c r="E78" s="65">
        <v>200000</v>
      </c>
      <c r="F78" s="99"/>
      <c r="G78" s="99"/>
      <c r="H78" s="99"/>
      <c r="I78" s="110">
        <v>21624</v>
      </c>
      <c r="J78" s="116">
        <f t="shared" si="1"/>
        <v>10.811999999999999</v>
      </c>
      <c r="K78" s="99"/>
      <c r="L78" s="99"/>
      <c r="M78" s="136" t="s">
        <v>289</v>
      </c>
      <c r="N78" s="99"/>
      <c r="O78" s="99"/>
      <c r="P78" s="99"/>
    </row>
    <row r="79" spans="1:16" ht="42.75" x14ac:dyDescent="0.25">
      <c r="A79" s="24">
        <v>1003</v>
      </c>
      <c r="B79" s="24" t="s">
        <v>87</v>
      </c>
      <c r="C79" s="26">
        <v>16</v>
      </c>
      <c r="D79" s="26" t="s">
        <v>227</v>
      </c>
      <c r="E79" s="55">
        <f>SUM(E81:E87)</f>
        <v>2684790</v>
      </c>
      <c r="F79" s="96"/>
      <c r="G79" s="96"/>
      <c r="H79" s="96"/>
      <c r="I79" s="101">
        <v>769969</v>
      </c>
      <c r="J79" s="102">
        <f t="shared" si="1"/>
        <v>28.678928333314708</v>
      </c>
      <c r="K79" s="96"/>
      <c r="L79" s="96"/>
      <c r="M79" s="96"/>
      <c r="N79" s="96"/>
      <c r="O79" s="96"/>
      <c r="P79" s="96"/>
    </row>
    <row r="80" spans="1:16" x14ac:dyDescent="0.25">
      <c r="A80" s="24">
        <v>1003001</v>
      </c>
      <c r="B80" s="25" t="s">
        <v>20</v>
      </c>
      <c r="C80" s="26"/>
      <c r="D80" s="26"/>
      <c r="E80" s="55">
        <f>SUM(E81:E87)</f>
        <v>2684790</v>
      </c>
      <c r="F80" s="96"/>
      <c r="G80" s="96"/>
      <c r="H80" s="96"/>
      <c r="I80" s="101">
        <f>I79</f>
        <v>769969</v>
      </c>
      <c r="J80" s="102">
        <f t="shared" si="1"/>
        <v>28.678928333314708</v>
      </c>
      <c r="K80" s="96"/>
      <c r="L80" s="96"/>
      <c r="M80" s="96"/>
      <c r="N80" s="96"/>
      <c r="O80" s="96"/>
      <c r="P80" s="96"/>
    </row>
    <row r="81" spans="1:16" ht="85.5" x14ac:dyDescent="0.25">
      <c r="A81" s="28">
        <v>1003001051</v>
      </c>
      <c r="B81" s="33" t="s">
        <v>88</v>
      </c>
      <c r="C81" s="29">
        <v>3</v>
      </c>
      <c r="D81" s="29" t="s">
        <v>227</v>
      </c>
      <c r="E81" s="65">
        <v>613884</v>
      </c>
      <c r="F81" s="99"/>
      <c r="G81" s="99"/>
      <c r="H81" s="99"/>
      <c r="I81" s="110">
        <v>265260</v>
      </c>
      <c r="J81" s="116">
        <f t="shared" si="1"/>
        <v>43.210117872431923</v>
      </c>
      <c r="K81" s="99"/>
      <c r="L81" s="99"/>
      <c r="M81" s="137" t="s">
        <v>281</v>
      </c>
      <c r="N81" s="99"/>
      <c r="O81" s="99"/>
      <c r="P81" s="99"/>
    </row>
    <row r="82" spans="1:16" ht="28.5" x14ac:dyDescent="0.25">
      <c r="A82" s="28">
        <v>1003001052</v>
      </c>
      <c r="B82" s="33" t="s">
        <v>89</v>
      </c>
      <c r="C82" s="32">
        <v>2</v>
      </c>
      <c r="D82" s="29" t="s">
        <v>227</v>
      </c>
      <c r="E82" s="66">
        <v>300000</v>
      </c>
      <c r="F82" s="99"/>
      <c r="G82" s="99"/>
      <c r="H82" s="99"/>
      <c r="I82" s="110">
        <v>18707</v>
      </c>
      <c r="J82" s="116">
        <f t="shared" si="1"/>
        <v>6.235666666666666</v>
      </c>
      <c r="K82" s="99"/>
      <c r="L82" s="99"/>
      <c r="M82" s="99"/>
      <c r="N82" s="99"/>
      <c r="O82" s="99"/>
      <c r="P82" s="99"/>
    </row>
    <row r="83" spans="1:16" ht="42.75" x14ac:dyDescent="0.25">
      <c r="A83" s="28">
        <v>1003001053</v>
      </c>
      <c r="B83" s="33" t="s">
        <v>90</v>
      </c>
      <c r="C83" s="29">
        <v>4</v>
      </c>
      <c r="D83" s="29" t="s">
        <v>227</v>
      </c>
      <c r="E83" s="66">
        <v>279708</v>
      </c>
      <c r="F83" s="99"/>
      <c r="G83" s="99"/>
      <c r="H83" s="99"/>
      <c r="I83" s="110">
        <v>59547</v>
      </c>
      <c r="J83" s="116">
        <f t="shared" si="1"/>
        <v>21.288987086533098</v>
      </c>
      <c r="K83" s="99"/>
      <c r="L83" s="99"/>
      <c r="M83" s="137" t="s">
        <v>257</v>
      </c>
      <c r="N83" s="99"/>
      <c r="O83" s="99"/>
      <c r="P83" s="99"/>
    </row>
    <row r="84" spans="1:16" ht="57" x14ac:dyDescent="0.25">
      <c r="A84" s="28">
        <v>1003001054</v>
      </c>
      <c r="B84" s="33" t="s">
        <v>91</v>
      </c>
      <c r="C84" s="32">
        <v>2</v>
      </c>
      <c r="D84" s="29" t="s">
        <v>227</v>
      </c>
      <c r="E84" s="65">
        <v>400000</v>
      </c>
      <c r="F84" s="99"/>
      <c r="G84" s="99"/>
      <c r="H84" s="99"/>
      <c r="I84" s="110">
        <v>33275</v>
      </c>
      <c r="J84" s="116">
        <f t="shared" si="1"/>
        <v>8.3187499999999996</v>
      </c>
      <c r="K84" s="99"/>
      <c r="L84" s="99"/>
      <c r="M84" s="99"/>
      <c r="N84" s="99"/>
      <c r="O84" s="99"/>
      <c r="P84" s="99"/>
    </row>
    <row r="85" spans="1:16" ht="85.5" x14ac:dyDescent="0.25">
      <c r="A85" s="28">
        <v>1003001055</v>
      </c>
      <c r="B85" s="33" t="s">
        <v>92</v>
      </c>
      <c r="C85" s="35">
        <v>2</v>
      </c>
      <c r="D85" s="29" t="s">
        <v>227</v>
      </c>
      <c r="E85" s="67">
        <v>477500</v>
      </c>
      <c r="F85" s="99"/>
      <c r="G85" s="99"/>
      <c r="H85" s="99"/>
      <c r="I85" s="110">
        <v>322584</v>
      </c>
      <c r="J85" s="116">
        <f t="shared" si="1"/>
        <v>67.556858638743449</v>
      </c>
      <c r="K85" s="99"/>
      <c r="L85" s="99"/>
      <c r="M85" s="137" t="s">
        <v>258</v>
      </c>
      <c r="N85" s="99"/>
      <c r="O85" s="99"/>
      <c r="P85" s="99"/>
    </row>
    <row r="86" spans="1:16" ht="28.5" x14ac:dyDescent="0.25">
      <c r="A86" s="28">
        <v>1003001056</v>
      </c>
      <c r="B86" s="33" t="s">
        <v>93</v>
      </c>
      <c r="C86" s="35">
        <v>2</v>
      </c>
      <c r="D86" s="29" t="s">
        <v>227</v>
      </c>
      <c r="E86" s="67">
        <v>436316</v>
      </c>
      <c r="F86" s="99"/>
      <c r="G86" s="99"/>
      <c r="H86" s="99"/>
      <c r="I86" s="110">
        <v>62423</v>
      </c>
      <c r="J86" s="116">
        <f t="shared" si="1"/>
        <v>14.306832662565663</v>
      </c>
      <c r="K86" s="99"/>
      <c r="L86" s="99"/>
      <c r="M86" s="99"/>
      <c r="N86" s="99"/>
      <c r="O86" s="99"/>
      <c r="P86" s="99"/>
    </row>
    <row r="87" spans="1:16" ht="28.5" x14ac:dyDescent="0.25">
      <c r="A87" s="28">
        <v>1003001057</v>
      </c>
      <c r="B87" s="34" t="s">
        <v>94</v>
      </c>
      <c r="C87" s="35">
        <v>1</v>
      </c>
      <c r="D87" s="29" t="s">
        <v>227</v>
      </c>
      <c r="E87" s="67">
        <v>177382</v>
      </c>
      <c r="F87" s="99"/>
      <c r="G87" s="99"/>
      <c r="H87" s="99"/>
      <c r="I87" s="110">
        <v>8170</v>
      </c>
      <c r="J87" s="116">
        <f t="shared" si="1"/>
        <v>4.6058788377625692</v>
      </c>
      <c r="K87" s="99"/>
      <c r="L87" s="99"/>
      <c r="M87" s="99"/>
      <c r="N87" s="99"/>
      <c r="O87" s="99"/>
      <c r="P87" s="99"/>
    </row>
    <row r="88" spans="1:16" ht="28.5" x14ac:dyDescent="0.25">
      <c r="A88" s="4">
        <v>1004</v>
      </c>
      <c r="B88" s="5" t="s">
        <v>95</v>
      </c>
      <c r="C88" s="6">
        <v>3</v>
      </c>
      <c r="D88" s="6" t="s">
        <v>234</v>
      </c>
      <c r="E88" s="68">
        <f>SUM(E90:E92)</f>
        <v>323974</v>
      </c>
      <c r="F88" s="96"/>
      <c r="G88" s="96"/>
      <c r="H88" s="96"/>
      <c r="I88" s="101">
        <v>12296</v>
      </c>
      <c r="J88" s="102">
        <f t="shared" si="1"/>
        <v>3.795366294826128</v>
      </c>
      <c r="K88" s="96"/>
      <c r="L88" s="96"/>
      <c r="M88" s="96"/>
      <c r="N88" s="96"/>
      <c r="O88" s="96"/>
      <c r="P88" s="96"/>
    </row>
    <row r="89" spans="1:16" x14ac:dyDescent="0.25">
      <c r="A89" s="24">
        <v>1004001</v>
      </c>
      <c r="B89" s="25" t="s">
        <v>20</v>
      </c>
      <c r="C89" s="26"/>
      <c r="D89" s="26"/>
      <c r="E89" s="55">
        <f>SUM(E90:E92)</f>
        <v>323974</v>
      </c>
      <c r="F89" s="96"/>
      <c r="G89" s="96"/>
      <c r="H89" s="96"/>
      <c r="I89" s="101">
        <f>I88</f>
        <v>12296</v>
      </c>
      <c r="J89" s="102">
        <f t="shared" si="1"/>
        <v>3.795366294826128</v>
      </c>
      <c r="K89" s="96"/>
      <c r="L89" s="96"/>
      <c r="M89" s="96"/>
      <c r="N89" s="96"/>
      <c r="O89" s="96"/>
      <c r="P89" s="96"/>
    </row>
    <row r="90" spans="1:16" ht="42.75" x14ac:dyDescent="0.25">
      <c r="A90" s="28">
        <v>1004001051</v>
      </c>
      <c r="B90" s="33" t="s">
        <v>96</v>
      </c>
      <c r="C90" s="29">
        <v>1</v>
      </c>
      <c r="D90" s="29" t="s">
        <v>234</v>
      </c>
      <c r="E90" s="65">
        <v>101022</v>
      </c>
      <c r="F90" s="99"/>
      <c r="G90" s="99"/>
      <c r="H90" s="99"/>
      <c r="I90" s="110">
        <v>8630</v>
      </c>
      <c r="J90" s="116">
        <f t="shared" si="1"/>
        <v>8.5426936706855923</v>
      </c>
      <c r="K90" s="99"/>
      <c r="L90" s="99"/>
      <c r="M90" s="99"/>
      <c r="N90" s="99"/>
      <c r="O90" s="99"/>
      <c r="P90" s="99"/>
    </row>
    <row r="91" spans="1:16" ht="28.5" x14ac:dyDescent="0.25">
      <c r="A91" s="28">
        <v>1004001052</v>
      </c>
      <c r="B91" s="33" t="s">
        <v>97</v>
      </c>
      <c r="C91" s="29">
        <v>1</v>
      </c>
      <c r="D91" s="29" t="s">
        <v>234</v>
      </c>
      <c r="E91" s="67">
        <v>115000</v>
      </c>
      <c r="F91" s="99"/>
      <c r="G91" s="99"/>
      <c r="H91" s="99"/>
      <c r="I91" s="110">
        <v>3666</v>
      </c>
      <c r="J91" s="116">
        <f t="shared" si="1"/>
        <v>3.1878260869565218</v>
      </c>
      <c r="K91" s="99"/>
      <c r="L91" s="99"/>
      <c r="M91" s="99"/>
      <c r="N91" s="99"/>
      <c r="O91" s="99"/>
      <c r="P91" s="99"/>
    </row>
    <row r="92" spans="1:16" ht="28.5" x14ac:dyDescent="0.25">
      <c r="A92" s="28">
        <v>1004001053</v>
      </c>
      <c r="B92" s="33" t="s">
        <v>98</v>
      </c>
      <c r="C92" s="29">
        <v>1</v>
      </c>
      <c r="D92" s="29" t="s">
        <v>234</v>
      </c>
      <c r="E92" s="67">
        <v>107952</v>
      </c>
      <c r="F92" s="99"/>
      <c r="G92" s="99"/>
      <c r="H92" s="99"/>
      <c r="I92" s="110">
        <v>0</v>
      </c>
      <c r="J92" s="116">
        <f t="shared" si="1"/>
        <v>0</v>
      </c>
      <c r="K92" s="99"/>
      <c r="L92" s="99"/>
      <c r="M92" s="99"/>
      <c r="N92" s="99"/>
      <c r="O92" s="99"/>
      <c r="P92" s="99"/>
    </row>
    <row r="93" spans="1:16" x14ac:dyDescent="0.25">
      <c r="A93" s="4">
        <v>1005</v>
      </c>
      <c r="B93" s="5" t="s">
        <v>53</v>
      </c>
      <c r="C93" s="6">
        <v>1</v>
      </c>
      <c r="D93" s="6" t="s">
        <v>226</v>
      </c>
      <c r="E93" s="60">
        <f>SUM(E94)</f>
        <v>649098</v>
      </c>
      <c r="F93" s="96"/>
      <c r="G93" s="96"/>
      <c r="H93" s="96"/>
      <c r="I93" s="101">
        <v>299975</v>
      </c>
      <c r="J93" s="102">
        <f t="shared" si="1"/>
        <v>46.214130994087178</v>
      </c>
      <c r="K93" s="96"/>
      <c r="L93" s="96"/>
      <c r="M93" s="96"/>
      <c r="N93" s="96"/>
      <c r="O93" s="96"/>
      <c r="P93" s="96"/>
    </row>
    <row r="94" spans="1:16" ht="28.5" x14ac:dyDescent="0.25">
      <c r="A94" s="4">
        <v>1005001</v>
      </c>
      <c r="B94" s="5" t="s">
        <v>54</v>
      </c>
      <c r="C94" s="6">
        <v>1</v>
      </c>
      <c r="D94" s="6" t="s">
        <v>226</v>
      </c>
      <c r="E94" s="60">
        <f>SUM(E95)</f>
        <v>649098</v>
      </c>
      <c r="F94" s="96"/>
      <c r="G94" s="96"/>
      <c r="H94" s="96"/>
      <c r="I94" s="101">
        <f>I93</f>
        <v>299975</v>
      </c>
      <c r="J94" s="102">
        <f t="shared" si="1"/>
        <v>46.214130994087178</v>
      </c>
      <c r="K94" s="96"/>
      <c r="L94" s="96"/>
      <c r="M94" s="96"/>
      <c r="N94" s="96"/>
      <c r="O94" s="96"/>
      <c r="P94" s="96"/>
    </row>
    <row r="95" spans="1:16" ht="28.5" x14ac:dyDescent="0.25">
      <c r="A95" s="15">
        <v>1005001051</v>
      </c>
      <c r="B95" s="7" t="s">
        <v>54</v>
      </c>
      <c r="C95" s="8">
        <v>1</v>
      </c>
      <c r="D95" s="8" t="s">
        <v>226</v>
      </c>
      <c r="E95" s="59">
        <v>649098</v>
      </c>
      <c r="F95" s="99"/>
      <c r="G95" s="99"/>
      <c r="H95" s="99"/>
      <c r="I95" s="110">
        <f>I93</f>
        <v>299975</v>
      </c>
      <c r="J95" s="116">
        <f t="shared" si="1"/>
        <v>46.214130994087178</v>
      </c>
      <c r="K95" s="99"/>
      <c r="L95" s="99"/>
      <c r="M95" s="99"/>
      <c r="N95" s="99"/>
      <c r="O95" s="99"/>
      <c r="P95" s="99"/>
    </row>
    <row r="96" spans="1:16" ht="26.25" customHeight="1" x14ac:dyDescent="0.25">
      <c r="A96" s="1">
        <v>1234</v>
      </c>
      <c r="B96" s="2" t="s">
        <v>99</v>
      </c>
      <c r="C96" s="3"/>
      <c r="D96" s="3"/>
      <c r="E96" s="69">
        <f>E98+E107+E110+E115+E119+E122+E129</f>
        <v>16008393</v>
      </c>
      <c r="F96" s="69">
        <v>2846291</v>
      </c>
      <c r="G96" s="69">
        <v>6758448</v>
      </c>
      <c r="H96" s="105">
        <f>G96/E96*100</f>
        <v>42.218153939624045</v>
      </c>
      <c r="I96" s="69">
        <v>6811185</v>
      </c>
      <c r="J96" s="93">
        <f t="shared" si="1"/>
        <v>42.547587381194354</v>
      </c>
      <c r="K96" s="94"/>
      <c r="L96" s="69">
        <f>E96-G96</f>
        <v>9249945</v>
      </c>
      <c r="M96" s="94"/>
      <c r="N96" s="94"/>
      <c r="O96" s="94"/>
      <c r="P96" s="94"/>
    </row>
    <row r="97" spans="1:16" x14ac:dyDescent="0.25">
      <c r="A97" s="134">
        <v>1001</v>
      </c>
      <c r="B97" s="145" t="s">
        <v>100</v>
      </c>
      <c r="C97" s="129"/>
      <c r="D97" s="129"/>
      <c r="E97" s="146"/>
      <c r="F97" s="131"/>
      <c r="G97" s="131"/>
      <c r="H97" s="131"/>
      <c r="I97" s="147"/>
      <c r="J97" s="148"/>
      <c r="K97" s="131"/>
      <c r="L97" s="131"/>
      <c r="M97" s="131"/>
      <c r="N97" s="131"/>
      <c r="O97" s="131"/>
      <c r="P97" s="131"/>
    </row>
    <row r="98" spans="1:16" ht="57" x14ac:dyDescent="0.25">
      <c r="A98" s="4">
        <v>1002</v>
      </c>
      <c r="B98" s="5" t="s">
        <v>101</v>
      </c>
      <c r="C98" s="10" t="s">
        <v>102</v>
      </c>
      <c r="D98" s="6" t="s">
        <v>222</v>
      </c>
      <c r="E98" s="55">
        <f>E99</f>
        <v>3258191</v>
      </c>
      <c r="F98" s="96"/>
      <c r="G98" s="96"/>
      <c r="H98" s="96"/>
      <c r="I98" s="101">
        <v>1056184</v>
      </c>
      <c r="J98" s="102">
        <f>I98/E98*100</f>
        <v>32.416270255488399</v>
      </c>
      <c r="K98" s="96"/>
      <c r="L98" s="96"/>
      <c r="M98" s="96"/>
      <c r="N98" s="96"/>
      <c r="O98" s="96"/>
      <c r="P98" s="96"/>
    </row>
    <row r="99" spans="1:16" x14ac:dyDescent="0.25">
      <c r="A99" s="4" t="s">
        <v>25</v>
      </c>
      <c r="B99" s="5" t="s">
        <v>20</v>
      </c>
      <c r="C99" s="10"/>
      <c r="D99" s="6"/>
      <c r="E99" s="55">
        <f>SUM(E100:E106)</f>
        <v>3258191</v>
      </c>
      <c r="F99" s="96"/>
      <c r="G99" s="96"/>
      <c r="H99" s="96"/>
      <c r="I99" s="101">
        <f>I98</f>
        <v>1056184</v>
      </c>
      <c r="J99" s="102">
        <f t="shared" si="1"/>
        <v>32.416270255488399</v>
      </c>
      <c r="K99" s="96"/>
      <c r="L99" s="96"/>
      <c r="M99" s="96"/>
      <c r="N99" s="96"/>
      <c r="O99" s="96"/>
      <c r="P99" s="96"/>
    </row>
    <row r="100" spans="1:16" ht="85.5" x14ac:dyDescent="0.25">
      <c r="A100" s="7" t="s">
        <v>26</v>
      </c>
      <c r="B100" s="9" t="s">
        <v>103</v>
      </c>
      <c r="C100" s="11">
        <v>3</v>
      </c>
      <c r="D100" s="46" t="s">
        <v>222</v>
      </c>
      <c r="E100" s="59">
        <v>427290</v>
      </c>
      <c r="F100" s="99"/>
      <c r="G100" s="99"/>
      <c r="H100" s="99"/>
      <c r="I100" s="110">
        <v>55123</v>
      </c>
      <c r="J100" s="116">
        <f t="shared" si="1"/>
        <v>12.900606145709004</v>
      </c>
      <c r="K100" s="99"/>
      <c r="L100" s="99"/>
      <c r="M100" s="137" t="s">
        <v>291</v>
      </c>
      <c r="N100" s="138"/>
      <c r="O100" s="99"/>
      <c r="P100" s="99"/>
    </row>
    <row r="101" spans="1:16" ht="57" x14ac:dyDescent="0.25">
      <c r="A101" s="15">
        <v>1002001052</v>
      </c>
      <c r="B101" s="9" t="s">
        <v>104</v>
      </c>
      <c r="C101" s="11">
        <v>3</v>
      </c>
      <c r="D101" s="46" t="s">
        <v>222</v>
      </c>
      <c r="E101" s="59">
        <v>602290</v>
      </c>
      <c r="F101" s="99"/>
      <c r="G101" s="99"/>
      <c r="H101" s="99"/>
      <c r="I101" s="110">
        <v>46303</v>
      </c>
      <c r="J101" s="116">
        <f t="shared" si="1"/>
        <v>7.6878248020056787</v>
      </c>
      <c r="K101" s="99"/>
      <c r="L101" s="99"/>
      <c r="M101" s="137"/>
      <c r="N101" s="99"/>
      <c r="O101" s="99"/>
      <c r="P101" s="99"/>
    </row>
    <row r="102" spans="1:16" ht="28.5" x14ac:dyDescent="0.25">
      <c r="A102" s="15">
        <v>1002001053</v>
      </c>
      <c r="B102" s="9" t="s">
        <v>105</v>
      </c>
      <c r="C102" s="11">
        <v>17</v>
      </c>
      <c r="D102" s="46" t="s">
        <v>222</v>
      </c>
      <c r="E102" s="59">
        <v>207058</v>
      </c>
      <c r="F102" s="99"/>
      <c r="G102" s="99"/>
      <c r="H102" s="99"/>
      <c r="I102" s="110">
        <v>45388</v>
      </c>
      <c r="J102" s="116">
        <f t="shared" si="1"/>
        <v>21.920428092611733</v>
      </c>
      <c r="K102" s="99"/>
      <c r="L102" s="99"/>
      <c r="M102" s="137"/>
      <c r="N102" s="99"/>
      <c r="O102" s="99"/>
      <c r="P102" s="99"/>
    </row>
    <row r="103" spans="1:16" ht="43.5" x14ac:dyDescent="0.25">
      <c r="A103" s="15">
        <v>1003001054</v>
      </c>
      <c r="B103" s="7" t="s">
        <v>106</v>
      </c>
      <c r="C103" s="8">
        <v>5</v>
      </c>
      <c r="D103" s="8" t="s">
        <v>222</v>
      </c>
      <c r="E103" s="63">
        <v>476856</v>
      </c>
      <c r="F103" s="99"/>
      <c r="G103" s="99"/>
      <c r="H103" s="99"/>
      <c r="I103" s="110">
        <v>20175200</v>
      </c>
      <c r="J103" s="116">
        <f t="shared" si="1"/>
        <v>4230.8789236163539</v>
      </c>
      <c r="K103" s="99"/>
      <c r="L103" s="99"/>
      <c r="M103" s="137" t="s">
        <v>314</v>
      </c>
      <c r="N103" s="99"/>
      <c r="O103" s="99"/>
      <c r="P103" s="99"/>
    </row>
    <row r="104" spans="1:16" ht="57" x14ac:dyDescent="0.25">
      <c r="A104" s="15">
        <v>1003001055</v>
      </c>
      <c r="B104" s="7" t="s">
        <v>107</v>
      </c>
      <c r="C104" s="8">
        <v>4</v>
      </c>
      <c r="D104" s="8" t="s">
        <v>222</v>
      </c>
      <c r="E104" s="63">
        <v>486500</v>
      </c>
      <c r="F104" s="99"/>
      <c r="G104" s="99"/>
      <c r="H104" s="99"/>
      <c r="I104" s="110">
        <v>193796</v>
      </c>
      <c r="J104" s="116">
        <f t="shared" ref="J104:J167" si="2">I104/E104*100</f>
        <v>39.834737923946555</v>
      </c>
      <c r="K104" s="99"/>
      <c r="L104" s="99"/>
      <c r="M104" s="137" t="s">
        <v>269</v>
      </c>
      <c r="N104" s="99"/>
      <c r="O104" s="99"/>
      <c r="P104" s="99"/>
    </row>
    <row r="105" spans="1:16" ht="101.25" x14ac:dyDescent="0.25">
      <c r="A105" s="15">
        <v>1002001056</v>
      </c>
      <c r="B105" s="9" t="s">
        <v>108</v>
      </c>
      <c r="C105" s="11">
        <v>1</v>
      </c>
      <c r="D105" s="46" t="s">
        <v>222</v>
      </c>
      <c r="E105" s="59">
        <v>250000</v>
      </c>
      <c r="F105" s="99"/>
      <c r="G105" s="99"/>
      <c r="H105" s="99"/>
      <c r="I105" s="110">
        <v>190785</v>
      </c>
      <c r="J105" s="116">
        <f t="shared" si="2"/>
        <v>76.314000000000007</v>
      </c>
      <c r="K105" s="99"/>
      <c r="L105" s="99"/>
      <c r="M105" s="137" t="s">
        <v>280</v>
      </c>
      <c r="N105" s="99"/>
      <c r="O105" s="99"/>
      <c r="P105" s="137" t="s">
        <v>279</v>
      </c>
    </row>
    <row r="106" spans="1:16" ht="128.25" x14ac:dyDescent="0.25">
      <c r="A106" s="15">
        <v>1002001057</v>
      </c>
      <c r="B106" s="9" t="s">
        <v>109</v>
      </c>
      <c r="C106" s="11">
        <v>5</v>
      </c>
      <c r="D106" s="46" t="s">
        <v>222</v>
      </c>
      <c r="E106" s="61">
        <v>808197</v>
      </c>
      <c r="F106" s="99"/>
      <c r="G106" s="99"/>
      <c r="H106" s="99"/>
      <c r="I106" s="110">
        <v>504611</v>
      </c>
      <c r="J106" s="116">
        <f t="shared" si="2"/>
        <v>62.436633642540116</v>
      </c>
      <c r="K106" s="99"/>
      <c r="L106" s="99"/>
      <c r="M106" s="137" t="s">
        <v>272</v>
      </c>
      <c r="N106" s="99"/>
      <c r="O106" s="99"/>
      <c r="P106" s="137" t="s">
        <v>273</v>
      </c>
    </row>
    <row r="107" spans="1:16" ht="57" x14ac:dyDescent="0.25">
      <c r="A107" s="4">
        <v>1003</v>
      </c>
      <c r="B107" s="5" t="s">
        <v>110</v>
      </c>
      <c r="C107" s="10">
        <v>34</v>
      </c>
      <c r="D107" s="6" t="s">
        <v>222</v>
      </c>
      <c r="E107" s="55">
        <f>E108</f>
        <v>1700000</v>
      </c>
      <c r="F107" s="96"/>
      <c r="G107" s="96"/>
      <c r="H107" s="96"/>
      <c r="I107" s="101">
        <v>0</v>
      </c>
      <c r="J107" s="102">
        <f t="shared" si="2"/>
        <v>0</v>
      </c>
      <c r="K107" s="96"/>
      <c r="L107" s="96"/>
      <c r="M107" s="96"/>
      <c r="N107" s="96"/>
      <c r="O107" s="96"/>
      <c r="P107" s="96"/>
    </row>
    <row r="108" spans="1:16" x14ac:dyDescent="0.25">
      <c r="A108" s="4">
        <v>1003001</v>
      </c>
      <c r="B108" s="5" t="s">
        <v>20</v>
      </c>
      <c r="C108" s="6"/>
      <c r="D108" s="6"/>
      <c r="E108" s="73">
        <f>SUM(E109:E109)</f>
        <v>1700000</v>
      </c>
      <c r="F108" s="96"/>
      <c r="G108" s="96"/>
      <c r="H108" s="96"/>
      <c r="I108" s="101">
        <v>0</v>
      </c>
      <c r="J108" s="102">
        <f t="shared" si="2"/>
        <v>0</v>
      </c>
      <c r="K108" s="96"/>
      <c r="L108" s="96"/>
      <c r="M108" s="96"/>
      <c r="N108" s="96"/>
      <c r="O108" s="96"/>
      <c r="P108" s="96"/>
    </row>
    <row r="109" spans="1:16" ht="28.5" x14ac:dyDescent="0.25">
      <c r="A109" s="15">
        <v>1002001055</v>
      </c>
      <c r="B109" s="9" t="s">
        <v>111</v>
      </c>
      <c r="C109" s="11">
        <v>34</v>
      </c>
      <c r="D109" s="46" t="s">
        <v>222</v>
      </c>
      <c r="E109" s="59">
        <v>1700000</v>
      </c>
      <c r="F109" s="99"/>
      <c r="G109" s="99"/>
      <c r="H109" s="99"/>
      <c r="I109" s="110">
        <v>0</v>
      </c>
      <c r="J109" s="116">
        <f t="shared" si="2"/>
        <v>0</v>
      </c>
      <c r="K109" s="99"/>
      <c r="L109" s="99"/>
      <c r="M109" s="99"/>
      <c r="N109" s="99"/>
      <c r="O109" s="99"/>
      <c r="P109" s="99"/>
    </row>
    <row r="110" spans="1:16" x14ac:dyDescent="0.25">
      <c r="A110" s="12" t="s">
        <v>112</v>
      </c>
      <c r="B110" s="5" t="s">
        <v>113</v>
      </c>
      <c r="C110" s="10">
        <v>34</v>
      </c>
      <c r="D110" s="6" t="s">
        <v>222</v>
      </c>
      <c r="E110" s="55">
        <f>E111</f>
        <v>1688645</v>
      </c>
      <c r="F110" s="96"/>
      <c r="G110" s="96"/>
      <c r="H110" s="96"/>
      <c r="I110" s="101">
        <v>405494</v>
      </c>
      <c r="J110" s="102">
        <f t="shared" si="2"/>
        <v>24.012980821901582</v>
      </c>
      <c r="K110" s="96"/>
      <c r="L110" s="96"/>
      <c r="M110" s="96"/>
      <c r="N110" s="96"/>
      <c r="O110" s="96"/>
      <c r="P110" s="96"/>
    </row>
    <row r="111" spans="1:16" x14ac:dyDescent="0.25">
      <c r="A111" s="106" t="s">
        <v>114</v>
      </c>
      <c r="B111" s="5" t="s">
        <v>20</v>
      </c>
      <c r="C111" s="6"/>
      <c r="D111" s="6"/>
      <c r="E111" s="60">
        <f>SUM(E112:E114)</f>
        <v>1688645</v>
      </c>
      <c r="F111" s="96"/>
      <c r="G111" s="96"/>
      <c r="H111" s="96"/>
      <c r="I111" s="101">
        <f>I110</f>
        <v>405494</v>
      </c>
      <c r="J111" s="102">
        <f t="shared" si="2"/>
        <v>24.012980821901582</v>
      </c>
      <c r="K111" s="96"/>
      <c r="L111" s="96"/>
      <c r="M111" s="96"/>
      <c r="N111" s="96"/>
      <c r="O111" s="96"/>
      <c r="P111" s="96"/>
    </row>
    <row r="112" spans="1:16" ht="57" x14ac:dyDescent="0.25">
      <c r="A112" s="13" t="s">
        <v>115</v>
      </c>
      <c r="B112" s="9" t="s">
        <v>116</v>
      </c>
      <c r="C112" s="11">
        <v>3</v>
      </c>
      <c r="D112" s="8" t="s">
        <v>222</v>
      </c>
      <c r="E112" s="59">
        <v>788645</v>
      </c>
      <c r="F112" s="99"/>
      <c r="G112" s="99"/>
      <c r="H112" s="99"/>
      <c r="I112" s="110">
        <v>163420</v>
      </c>
      <c r="J112" s="116">
        <f t="shared" si="2"/>
        <v>20.721617457791528</v>
      </c>
      <c r="K112" s="99"/>
      <c r="L112" s="99"/>
      <c r="M112" s="137" t="s">
        <v>271</v>
      </c>
      <c r="N112" s="99"/>
      <c r="O112" s="99"/>
      <c r="P112" s="99"/>
    </row>
    <row r="113" spans="1:16" ht="28.5" x14ac:dyDescent="0.25">
      <c r="A113" s="13" t="s">
        <v>117</v>
      </c>
      <c r="B113" s="9" t="s">
        <v>118</v>
      </c>
      <c r="C113" s="11">
        <v>34</v>
      </c>
      <c r="D113" s="8" t="s">
        <v>222</v>
      </c>
      <c r="E113" s="59">
        <v>800000</v>
      </c>
      <c r="F113" s="99"/>
      <c r="G113" s="99"/>
      <c r="H113" s="99"/>
      <c r="I113" s="110">
        <v>229912</v>
      </c>
      <c r="J113" s="116">
        <f t="shared" si="2"/>
        <v>28.738999999999997</v>
      </c>
      <c r="K113" s="99"/>
      <c r="L113" s="99"/>
      <c r="M113" s="137"/>
      <c r="N113" s="99"/>
      <c r="O113" s="99"/>
      <c r="P113" s="99"/>
    </row>
    <row r="114" spans="1:16" ht="42.75" x14ac:dyDescent="0.25">
      <c r="A114" s="13" t="s">
        <v>119</v>
      </c>
      <c r="B114" s="9" t="s">
        <v>120</v>
      </c>
      <c r="C114" s="36">
        <v>1</v>
      </c>
      <c r="D114" s="8" t="s">
        <v>235</v>
      </c>
      <c r="E114" s="59">
        <v>100000</v>
      </c>
      <c r="F114" s="99"/>
      <c r="G114" s="99"/>
      <c r="H114" s="99"/>
      <c r="I114" s="110">
        <v>12161</v>
      </c>
      <c r="J114" s="116">
        <f t="shared" si="2"/>
        <v>12.161</v>
      </c>
      <c r="K114" s="99"/>
      <c r="L114" s="99"/>
      <c r="M114" s="137"/>
      <c r="N114" s="99"/>
      <c r="O114" s="99"/>
      <c r="P114" s="99"/>
    </row>
    <row r="115" spans="1:16" ht="28.5" x14ac:dyDescent="0.25">
      <c r="A115" s="12" t="s">
        <v>121</v>
      </c>
      <c r="B115" s="5" t="s">
        <v>122</v>
      </c>
      <c r="C115" s="10">
        <v>180</v>
      </c>
      <c r="D115" s="6" t="s">
        <v>236</v>
      </c>
      <c r="E115" s="55">
        <f>E116</f>
        <v>267962</v>
      </c>
      <c r="F115" s="96"/>
      <c r="G115" s="96"/>
      <c r="H115" s="96"/>
      <c r="I115" s="101">
        <v>87488</v>
      </c>
      <c r="J115" s="102">
        <f t="shared" si="2"/>
        <v>32.649405512721955</v>
      </c>
      <c r="K115" s="96"/>
      <c r="L115" s="96"/>
      <c r="M115" s="96"/>
      <c r="N115" s="96"/>
      <c r="O115" s="96"/>
      <c r="P115" s="96"/>
    </row>
    <row r="116" spans="1:16" x14ac:dyDescent="0.25">
      <c r="A116" s="106" t="s">
        <v>123</v>
      </c>
      <c r="B116" s="5" t="s">
        <v>20</v>
      </c>
      <c r="C116" s="6"/>
      <c r="D116" s="6"/>
      <c r="E116" s="60">
        <f>SUM(E117:E118)</f>
        <v>267962</v>
      </c>
      <c r="F116" s="96"/>
      <c r="G116" s="96"/>
      <c r="H116" s="96"/>
      <c r="I116" s="101">
        <f>I115</f>
        <v>87488</v>
      </c>
      <c r="J116" s="102">
        <f t="shared" si="2"/>
        <v>32.649405512721955</v>
      </c>
      <c r="K116" s="96"/>
      <c r="L116" s="96"/>
      <c r="M116" s="96"/>
      <c r="N116" s="96"/>
      <c r="O116" s="96"/>
      <c r="P116" s="96"/>
    </row>
    <row r="117" spans="1:16" ht="99.75" x14ac:dyDescent="0.25">
      <c r="A117" s="13" t="s">
        <v>124</v>
      </c>
      <c r="B117" s="7" t="s">
        <v>125</v>
      </c>
      <c r="C117" s="8">
        <v>180</v>
      </c>
      <c r="D117" s="8" t="s">
        <v>236</v>
      </c>
      <c r="E117" s="63">
        <v>158981</v>
      </c>
      <c r="F117" s="99"/>
      <c r="G117" s="99"/>
      <c r="H117" s="99"/>
      <c r="I117" s="110">
        <v>56568</v>
      </c>
      <c r="J117" s="116">
        <f t="shared" si="2"/>
        <v>35.581610381114729</v>
      </c>
      <c r="K117" s="99"/>
      <c r="L117" s="99"/>
      <c r="M117" s="137" t="s">
        <v>282</v>
      </c>
      <c r="N117" s="99"/>
      <c r="O117" s="99"/>
      <c r="P117" s="137" t="s">
        <v>267</v>
      </c>
    </row>
    <row r="118" spans="1:16" ht="42.75" x14ac:dyDescent="0.25">
      <c r="A118" s="13" t="s">
        <v>126</v>
      </c>
      <c r="B118" s="7" t="s">
        <v>127</v>
      </c>
      <c r="C118" s="11">
        <v>100</v>
      </c>
      <c r="D118" s="8" t="s">
        <v>236</v>
      </c>
      <c r="E118" s="63">
        <v>108981</v>
      </c>
      <c r="F118" s="99"/>
      <c r="G118" s="99"/>
      <c r="H118" s="99"/>
      <c r="I118" s="110">
        <v>30920</v>
      </c>
      <c r="J118" s="116">
        <f t="shared" si="2"/>
        <v>28.371918040759397</v>
      </c>
      <c r="K118" s="99"/>
      <c r="L118" s="99"/>
      <c r="M118" s="99"/>
      <c r="N118" s="99"/>
      <c r="O118" s="99"/>
      <c r="P118" s="99"/>
    </row>
    <row r="119" spans="1:16" ht="28.5" x14ac:dyDescent="0.25">
      <c r="A119" s="12" t="s">
        <v>128</v>
      </c>
      <c r="B119" s="5" t="s">
        <v>129</v>
      </c>
      <c r="C119" s="10">
        <v>1</v>
      </c>
      <c r="D119" s="6" t="s">
        <v>237</v>
      </c>
      <c r="E119" s="55">
        <f>E120</f>
        <v>70500</v>
      </c>
      <c r="F119" s="96"/>
      <c r="G119" s="96"/>
      <c r="H119" s="96"/>
      <c r="I119" s="101">
        <v>0</v>
      </c>
      <c r="J119" s="102">
        <f t="shared" si="2"/>
        <v>0</v>
      </c>
      <c r="K119" s="96"/>
      <c r="L119" s="96"/>
      <c r="M119" s="96"/>
      <c r="N119" s="96"/>
      <c r="O119" s="96"/>
      <c r="P119" s="96"/>
    </row>
    <row r="120" spans="1:16" x14ac:dyDescent="0.25">
      <c r="A120" s="106" t="s">
        <v>130</v>
      </c>
      <c r="B120" s="5" t="s">
        <v>20</v>
      </c>
      <c r="C120" s="6"/>
      <c r="D120" s="6"/>
      <c r="E120" s="60">
        <f>SUM(E121)</f>
        <v>70500</v>
      </c>
      <c r="F120" s="96"/>
      <c r="G120" s="96"/>
      <c r="H120" s="96"/>
      <c r="I120" s="101">
        <v>0</v>
      </c>
      <c r="J120" s="102">
        <f t="shared" si="2"/>
        <v>0</v>
      </c>
      <c r="K120" s="96"/>
      <c r="L120" s="96"/>
      <c r="M120" s="96"/>
      <c r="N120" s="96"/>
      <c r="O120" s="96"/>
      <c r="P120" s="96"/>
    </row>
    <row r="121" spans="1:16" ht="28.5" x14ac:dyDescent="0.25">
      <c r="A121" s="13" t="s">
        <v>131</v>
      </c>
      <c r="B121" s="7" t="s">
        <v>132</v>
      </c>
      <c r="C121" s="8">
        <v>1</v>
      </c>
      <c r="D121" s="8" t="s">
        <v>237</v>
      </c>
      <c r="E121" s="56">
        <v>70500</v>
      </c>
      <c r="F121" s="99"/>
      <c r="G121" s="99"/>
      <c r="H121" s="99"/>
      <c r="I121" s="110">
        <v>0</v>
      </c>
      <c r="J121" s="116">
        <f t="shared" si="2"/>
        <v>0</v>
      </c>
      <c r="K121" s="99"/>
      <c r="L121" s="99"/>
      <c r="M121" s="99"/>
      <c r="N121" s="99"/>
      <c r="O121" s="99"/>
      <c r="P121" s="99"/>
    </row>
    <row r="122" spans="1:16" ht="28.5" x14ac:dyDescent="0.25">
      <c r="A122" s="12" t="s">
        <v>133</v>
      </c>
      <c r="B122" s="5" t="s">
        <v>134</v>
      </c>
      <c r="C122" s="10">
        <v>34</v>
      </c>
      <c r="D122" s="6" t="s">
        <v>222</v>
      </c>
      <c r="E122" s="55">
        <f>E123</f>
        <v>8270610</v>
      </c>
      <c r="F122" s="96"/>
      <c r="G122" s="96"/>
      <c r="H122" s="96"/>
      <c r="I122" s="101">
        <v>4092244</v>
      </c>
      <c r="J122" s="102">
        <f t="shared" si="2"/>
        <v>49.479349165297357</v>
      </c>
      <c r="K122" s="96"/>
      <c r="L122" s="96"/>
      <c r="M122" s="96"/>
      <c r="N122" s="96"/>
      <c r="O122" s="96"/>
      <c r="P122" s="96"/>
    </row>
    <row r="123" spans="1:16" x14ac:dyDescent="0.25">
      <c r="A123" s="106" t="s">
        <v>135</v>
      </c>
      <c r="B123" s="5" t="s">
        <v>20</v>
      </c>
      <c r="C123" s="6"/>
      <c r="D123" s="6"/>
      <c r="E123" s="60">
        <f>SUM(E124:E128)</f>
        <v>8270610</v>
      </c>
      <c r="F123" s="96"/>
      <c r="G123" s="96"/>
      <c r="H123" s="96"/>
      <c r="I123" s="101">
        <f>I122</f>
        <v>4092244</v>
      </c>
      <c r="J123" s="102">
        <f t="shared" si="2"/>
        <v>49.479349165297357</v>
      </c>
      <c r="K123" s="96"/>
      <c r="L123" s="96"/>
      <c r="M123" s="96"/>
      <c r="N123" s="96"/>
      <c r="O123" s="96"/>
      <c r="P123" s="96"/>
    </row>
    <row r="124" spans="1:16" ht="142.5" x14ac:dyDescent="0.25">
      <c r="A124" s="13" t="s">
        <v>136</v>
      </c>
      <c r="B124" s="7" t="s">
        <v>137</v>
      </c>
      <c r="C124" s="8">
        <v>34</v>
      </c>
      <c r="D124" s="8" t="s">
        <v>222</v>
      </c>
      <c r="E124" s="70">
        <v>1949894</v>
      </c>
      <c r="F124" s="99"/>
      <c r="G124" s="99"/>
      <c r="H124" s="99"/>
      <c r="I124" s="110">
        <v>297784</v>
      </c>
      <c r="J124" s="116">
        <f t="shared" si="2"/>
        <v>15.271804518604601</v>
      </c>
      <c r="K124" s="99"/>
      <c r="L124" s="99"/>
      <c r="M124" s="137" t="s">
        <v>270</v>
      </c>
      <c r="N124" s="99"/>
      <c r="O124" s="99"/>
      <c r="P124" s="99"/>
    </row>
    <row r="125" spans="1:16" ht="57.75" x14ac:dyDescent="0.25">
      <c r="A125" s="13" t="s">
        <v>138</v>
      </c>
      <c r="B125" s="7" t="s">
        <v>312</v>
      </c>
      <c r="C125" s="8">
        <v>34</v>
      </c>
      <c r="D125" s="8" t="s">
        <v>222</v>
      </c>
      <c r="E125" s="70">
        <v>274544</v>
      </c>
      <c r="F125" s="99"/>
      <c r="G125" s="99"/>
      <c r="H125" s="99"/>
      <c r="I125" s="110">
        <v>0</v>
      </c>
      <c r="J125" s="116">
        <f t="shared" si="2"/>
        <v>0</v>
      </c>
      <c r="K125" s="99"/>
      <c r="L125" s="99"/>
      <c r="M125" s="137" t="s">
        <v>313</v>
      </c>
      <c r="N125" s="99"/>
      <c r="O125" s="99"/>
      <c r="P125" s="99"/>
    </row>
    <row r="126" spans="1:16" ht="28.5" x14ac:dyDescent="0.25">
      <c r="A126" s="13" t="s">
        <v>139</v>
      </c>
      <c r="B126" s="7" t="s">
        <v>140</v>
      </c>
      <c r="C126" s="8">
        <v>34</v>
      </c>
      <c r="D126" s="8" t="s">
        <v>222</v>
      </c>
      <c r="E126" s="70">
        <v>870364</v>
      </c>
      <c r="F126" s="99"/>
      <c r="G126" s="99"/>
      <c r="H126" s="99"/>
      <c r="I126" s="110">
        <v>0</v>
      </c>
      <c r="J126" s="116">
        <f t="shared" si="2"/>
        <v>0</v>
      </c>
      <c r="K126" s="99"/>
      <c r="L126" s="99"/>
      <c r="M126" s="99"/>
      <c r="N126" s="99"/>
      <c r="O126" s="99"/>
      <c r="P126" s="99"/>
    </row>
    <row r="127" spans="1:16" ht="218.25" x14ac:dyDescent="0.25">
      <c r="A127" s="13" t="s">
        <v>141</v>
      </c>
      <c r="B127" s="7" t="s">
        <v>142</v>
      </c>
      <c r="C127" s="11">
        <v>1</v>
      </c>
      <c r="D127" s="8" t="s">
        <v>238</v>
      </c>
      <c r="E127" s="70">
        <v>4708715</v>
      </c>
      <c r="F127" s="99"/>
      <c r="G127" s="99"/>
      <c r="H127" s="99"/>
      <c r="I127" s="110">
        <v>3770093</v>
      </c>
      <c r="J127" s="116">
        <f t="shared" si="2"/>
        <v>80.066281352768215</v>
      </c>
      <c r="K127" s="99"/>
      <c r="L127" s="99"/>
      <c r="M127" s="137" t="s">
        <v>275</v>
      </c>
      <c r="N127" s="99"/>
      <c r="O127" s="99"/>
      <c r="P127" s="137" t="s">
        <v>278</v>
      </c>
    </row>
    <row r="128" spans="1:16" ht="28.5" x14ac:dyDescent="0.25">
      <c r="A128" s="13" t="s">
        <v>143</v>
      </c>
      <c r="B128" s="7" t="s">
        <v>144</v>
      </c>
      <c r="C128" s="11">
        <v>34</v>
      </c>
      <c r="D128" s="8" t="s">
        <v>222</v>
      </c>
      <c r="E128" s="70">
        <v>467093</v>
      </c>
      <c r="F128" s="99"/>
      <c r="G128" s="99"/>
      <c r="H128" s="99"/>
      <c r="I128" s="110">
        <v>24366</v>
      </c>
      <c r="J128" s="116">
        <f t="shared" si="2"/>
        <v>5.2165200506109057</v>
      </c>
      <c r="K128" s="99"/>
      <c r="L128" s="99"/>
      <c r="M128" s="99"/>
      <c r="N128" s="99"/>
      <c r="O128" s="99"/>
      <c r="P128" s="99"/>
    </row>
    <row r="129" spans="1:16" x14ac:dyDescent="0.25">
      <c r="A129" s="4">
        <v>1008</v>
      </c>
      <c r="B129" s="5" t="s">
        <v>53</v>
      </c>
      <c r="C129" s="6">
        <v>1</v>
      </c>
      <c r="D129" s="6" t="s">
        <v>226</v>
      </c>
      <c r="E129" s="60">
        <f>SUM(E130)</f>
        <v>752485</v>
      </c>
      <c r="F129" s="96"/>
      <c r="G129" s="96"/>
      <c r="H129" s="96"/>
      <c r="I129" s="101">
        <v>220047</v>
      </c>
      <c r="J129" s="102">
        <f t="shared" si="2"/>
        <v>29.242709156993165</v>
      </c>
      <c r="K129" s="96"/>
      <c r="L129" s="96"/>
      <c r="M129" s="96"/>
      <c r="N129" s="96"/>
      <c r="O129" s="96"/>
      <c r="P129" s="96"/>
    </row>
    <row r="130" spans="1:16" ht="28.5" x14ac:dyDescent="0.25">
      <c r="A130" s="4">
        <v>1008001</v>
      </c>
      <c r="B130" s="5" t="s">
        <v>54</v>
      </c>
      <c r="C130" s="6">
        <v>1</v>
      </c>
      <c r="D130" s="6" t="s">
        <v>226</v>
      </c>
      <c r="E130" s="60">
        <f>SUM(E131)</f>
        <v>752485</v>
      </c>
      <c r="F130" s="96"/>
      <c r="G130" s="96"/>
      <c r="H130" s="96"/>
      <c r="I130" s="101">
        <f>I129</f>
        <v>220047</v>
      </c>
      <c r="J130" s="102">
        <f t="shared" si="2"/>
        <v>29.242709156993165</v>
      </c>
      <c r="K130" s="96"/>
      <c r="L130" s="96"/>
      <c r="M130" s="96"/>
      <c r="N130" s="96"/>
      <c r="O130" s="96"/>
      <c r="P130" s="96"/>
    </row>
    <row r="131" spans="1:16" ht="28.5" x14ac:dyDescent="0.25">
      <c r="A131" s="15">
        <v>1008001051</v>
      </c>
      <c r="B131" s="7" t="s">
        <v>54</v>
      </c>
      <c r="C131" s="8">
        <v>1</v>
      </c>
      <c r="D131" s="8" t="s">
        <v>226</v>
      </c>
      <c r="E131" s="71">
        <v>752485</v>
      </c>
      <c r="F131" s="99"/>
      <c r="G131" s="99"/>
      <c r="H131" s="99"/>
      <c r="I131" s="110">
        <f>I129</f>
        <v>220047</v>
      </c>
      <c r="J131" s="116">
        <f t="shared" si="2"/>
        <v>29.242709156993165</v>
      </c>
      <c r="K131" s="99"/>
      <c r="L131" s="99"/>
      <c r="M131" s="99"/>
      <c r="N131" s="99"/>
      <c r="O131" s="99"/>
      <c r="P131" s="99"/>
    </row>
    <row r="132" spans="1:16" ht="30" x14ac:dyDescent="0.25">
      <c r="A132" s="1">
        <v>1235</v>
      </c>
      <c r="B132" s="2" t="s">
        <v>145</v>
      </c>
      <c r="C132" s="3"/>
      <c r="D132" s="3"/>
      <c r="E132" s="54">
        <v>11387782</v>
      </c>
      <c r="F132" s="54">
        <v>2024748</v>
      </c>
      <c r="G132" s="54">
        <v>4831112</v>
      </c>
      <c r="H132" s="100">
        <f>G132/E132*100</f>
        <v>42.423643164226363</v>
      </c>
      <c r="I132" s="69">
        <v>4831176</v>
      </c>
      <c r="J132" s="93">
        <f t="shared" si="2"/>
        <v>42.42420517006736</v>
      </c>
      <c r="K132" s="3"/>
      <c r="L132" s="69">
        <f>E132-G132</f>
        <v>6556670</v>
      </c>
      <c r="M132" s="3"/>
      <c r="N132" s="3"/>
      <c r="O132" s="3"/>
      <c r="P132" s="3"/>
    </row>
    <row r="133" spans="1:16" ht="42.75" x14ac:dyDescent="0.25">
      <c r="A133" s="4">
        <v>1001</v>
      </c>
      <c r="B133" s="5" t="s">
        <v>146</v>
      </c>
      <c r="C133" s="10">
        <v>1</v>
      </c>
      <c r="D133" s="6" t="s">
        <v>239</v>
      </c>
      <c r="E133" s="55">
        <v>292500</v>
      </c>
      <c r="F133" s="96"/>
      <c r="G133" s="96"/>
      <c r="H133" s="96"/>
      <c r="I133" s="101">
        <v>14470</v>
      </c>
      <c r="J133" s="102">
        <f>I133/E133*100</f>
        <v>4.9470085470085472</v>
      </c>
      <c r="K133" s="96"/>
      <c r="L133" s="96"/>
      <c r="M133" s="96"/>
      <c r="N133" s="96"/>
      <c r="O133" s="96"/>
      <c r="P133" s="96"/>
    </row>
    <row r="134" spans="1:16" x14ac:dyDescent="0.25">
      <c r="A134" s="5" t="s">
        <v>19</v>
      </c>
      <c r="B134" s="5" t="s">
        <v>20</v>
      </c>
      <c r="C134" s="6"/>
      <c r="D134" s="6"/>
      <c r="E134" s="149"/>
      <c r="F134" s="96"/>
      <c r="G134" s="96"/>
      <c r="H134" s="96"/>
      <c r="I134" s="101"/>
      <c r="J134" s="102"/>
      <c r="K134" s="96"/>
      <c r="L134" s="96"/>
      <c r="M134" s="96"/>
      <c r="N134" s="96"/>
      <c r="O134" s="96"/>
      <c r="P134" s="96"/>
    </row>
    <row r="135" spans="1:16" ht="42.75" x14ac:dyDescent="0.25">
      <c r="A135" s="7" t="s">
        <v>147</v>
      </c>
      <c r="B135" s="9" t="s">
        <v>148</v>
      </c>
      <c r="C135" s="8">
        <v>1</v>
      </c>
      <c r="D135" s="8" t="s">
        <v>240</v>
      </c>
      <c r="E135" s="72">
        <v>292500</v>
      </c>
      <c r="F135" s="99"/>
      <c r="G135" s="99"/>
      <c r="H135" s="99"/>
      <c r="I135" s="110">
        <f>I133</f>
        <v>14470</v>
      </c>
      <c r="J135" s="116">
        <f t="shared" si="2"/>
        <v>4.9470085470085472</v>
      </c>
      <c r="K135" s="99"/>
      <c r="L135" s="99"/>
      <c r="M135" s="99"/>
      <c r="N135" s="99"/>
      <c r="O135" s="99"/>
      <c r="P135" s="99"/>
    </row>
    <row r="136" spans="1:16" ht="42.75" x14ac:dyDescent="0.25">
      <c r="A136" s="4">
        <v>1002</v>
      </c>
      <c r="B136" s="5" t="s">
        <v>149</v>
      </c>
      <c r="C136" s="10">
        <v>34</v>
      </c>
      <c r="D136" s="6" t="s">
        <v>222</v>
      </c>
      <c r="E136" s="73">
        <f>E137</f>
        <v>4670010</v>
      </c>
      <c r="F136" s="96"/>
      <c r="G136" s="96"/>
      <c r="H136" s="96"/>
      <c r="I136" s="101">
        <v>1757091</v>
      </c>
      <c r="J136" s="102">
        <f t="shared" si="2"/>
        <v>37.624994379027029</v>
      </c>
      <c r="K136" s="96"/>
      <c r="L136" s="96"/>
      <c r="M136" s="96"/>
      <c r="N136" s="96"/>
      <c r="O136" s="96"/>
      <c r="P136" s="96"/>
    </row>
    <row r="137" spans="1:16" x14ac:dyDescent="0.25">
      <c r="A137" s="5" t="s">
        <v>25</v>
      </c>
      <c r="B137" s="5" t="s">
        <v>20</v>
      </c>
      <c r="C137" s="6"/>
      <c r="D137" s="6"/>
      <c r="E137" s="73">
        <f>SUM(E138:E146)</f>
        <v>4670010</v>
      </c>
      <c r="F137" s="96"/>
      <c r="G137" s="96"/>
      <c r="H137" s="96"/>
      <c r="I137" s="101">
        <f>I136</f>
        <v>1757091</v>
      </c>
      <c r="J137" s="102">
        <f t="shared" si="2"/>
        <v>37.624994379027029</v>
      </c>
      <c r="K137" s="96"/>
      <c r="L137" s="96"/>
      <c r="M137" s="96"/>
      <c r="N137" s="96"/>
      <c r="O137" s="96"/>
      <c r="P137" s="96"/>
    </row>
    <row r="138" spans="1:16" ht="171" x14ac:dyDescent="0.25">
      <c r="A138" s="7" t="s">
        <v>26</v>
      </c>
      <c r="B138" s="9" t="s">
        <v>150</v>
      </c>
      <c r="C138" s="11">
        <v>300</v>
      </c>
      <c r="D138" s="46" t="s">
        <v>241</v>
      </c>
      <c r="E138" s="72">
        <v>500000</v>
      </c>
      <c r="F138" s="99"/>
      <c r="G138" s="99"/>
      <c r="H138" s="99"/>
      <c r="I138" s="110">
        <v>349208</v>
      </c>
      <c r="J138" s="116">
        <f t="shared" si="2"/>
        <v>69.8416</v>
      </c>
      <c r="K138" s="99"/>
      <c r="L138" s="99"/>
      <c r="M138" s="137" t="s">
        <v>304</v>
      </c>
      <c r="N138" s="99"/>
      <c r="O138" s="137" t="s">
        <v>264</v>
      </c>
      <c r="P138" s="137" t="s">
        <v>299</v>
      </c>
    </row>
    <row r="139" spans="1:16" ht="270.75" x14ac:dyDescent="0.25">
      <c r="A139" s="7" t="s">
        <v>28</v>
      </c>
      <c r="B139" s="9" t="s">
        <v>151</v>
      </c>
      <c r="C139" s="11">
        <v>5</v>
      </c>
      <c r="D139" s="47" t="s">
        <v>227</v>
      </c>
      <c r="E139" s="72">
        <v>946000</v>
      </c>
      <c r="F139" s="99"/>
      <c r="G139" s="99"/>
      <c r="H139" s="99"/>
      <c r="I139" s="110">
        <v>642937</v>
      </c>
      <c r="J139" s="116">
        <f t="shared" si="2"/>
        <v>67.963742071881612</v>
      </c>
      <c r="K139" s="99"/>
      <c r="L139" s="99"/>
      <c r="M139" s="137" t="s">
        <v>302</v>
      </c>
      <c r="N139" s="99"/>
      <c r="O139" s="137" t="s">
        <v>303</v>
      </c>
      <c r="P139" s="99"/>
    </row>
    <row r="140" spans="1:16" ht="57.75" customHeight="1" x14ac:dyDescent="0.25">
      <c r="A140" s="7" t="s">
        <v>30</v>
      </c>
      <c r="B140" s="9" t="s">
        <v>152</v>
      </c>
      <c r="C140" s="11">
        <v>3</v>
      </c>
      <c r="D140" s="46" t="s">
        <v>242</v>
      </c>
      <c r="E140" s="72">
        <v>581250</v>
      </c>
      <c r="F140" s="99"/>
      <c r="G140" s="99"/>
      <c r="H140" s="99"/>
      <c r="I140" s="110">
        <v>114983</v>
      </c>
      <c r="J140" s="116">
        <f t="shared" si="2"/>
        <v>19.782021505376342</v>
      </c>
      <c r="K140" s="99"/>
      <c r="L140" s="99"/>
      <c r="M140" s="137" t="s">
        <v>262</v>
      </c>
      <c r="N140" s="99"/>
      <c r="O140" s="137" t="s">
        <v>263</v>
      </c>
      <c r="P140" s="99"/>
    </row>
    <row r="141" spans="1:16" ht="28.5" x14ac:dyDescent="0.25">
      <c r="A141" s="15">
        <v>1002001054</v>
      </c>
      <c r="B141" s="9" t="s">
        <v>153</v>
      </c>
      <c r="C141" s="36">
        <v>100</v>
      </c>
      <c r="D141" s="46" t="s">
        <v>243</v>
      </c>
      <c r="E141" s="72">
        <v>250000</v>
      </c>
      <c r="F141" s="99"/>
      <c r="G141" s="99"/>
      <c r="H141" s="99"/>
      <c r="I141" s="110">
        <v>13397</v>
      </c>
      <c r="J141" s="116">
        <f t="shared" si="2"/>
        <v>5.3587999999999996</v>
      </c>
      <c r="K141" s="99"/>
      <c r="L141" s="99"/>
      <c r="M141" s="99"/>
      <c r="N141" s="99"/>
      <c r="O141" s="99"/>
      <c r="P141" s="99"/>
    </row>
    <row r="142" spans="1:16" ht="28.5" x14ac:dyDescent="0.25">
      <c r="A142" s="15">
        <v>1002001055</v>
      </c>
      <c r="B142" s="9" t="s">
        <v>154</v>
      </c>
      <c r="C142" s="36">
        <v>300</v>
      </c>
      <c r="D142" s="46" t="s">
        <v>243</v>
      </c>
      <c r="E142" s="72">
        <v>581250</v>
      </c>
      <c r="F142" s="99"/>
      <c r="G142" s="99"/>
      <c r="H142" s="99"/>
      <c r="I142" s="110">
        <v>97535</v>
      </c>
      <c r="J142" s="116">
        <f t="shared" si="2"/>
        <v>16.780215053763442</v>
      </c>
      <c r="K142" s="99"/>
      <c r="L142" s="99"/>
      <c r="M142" s="99"/>
      <c r="N142" s="99"/>
      <c r="O142" s="99"/>
      <c r="P142" s="99"/>
    </row>
    <row r="143" spans="1:16" ht="199.5" x14ac:dyDescent="0.25">
      <c r="A143" s="15">
        <v>1002001056</v>
      </c>
      <c r="B143" s="9" t="s">
        <v>155</v>
      </c>
      <c r="C143" s="36">
        <v>200</v>
      </c>
      <c r="D143" s="46" t="s">
        <v>243</v>
      </c>
      <c r="E143" s="72">
        <v>542010</v>
      </c>
      <c r="F143" s="99"/>
      <c r="G143" s="99"/>
      <c r="H143" s="99"/>
      <c r="I143" s="110">
        <v>370365</v>
      </c>
      <c r="J143" s="116">
        <f t="shared" si="2"/>
        <v>68.331765096584931</v>
      </c>
      <c r="K143" s="99"/>
      <c r="L143" s="99"/>
      <c r="M143" s="137" t="s">
        <v>293</v>
      </c>
      <c r="N143" s="99"/>
      <c r="O143" s="137" t="s">
        <v>294</v>
      </c>
      <c r="P143" s="99"/>
    </row>
    <row r="144" spans="1:16" ht="42.75" x14ac:dyDescent="0.25">
      <c r="A144" s="15">
        <v>1002001057</v>
      </c>
      <c r="B144" s="9" t="s">
        <v>156</v>
      </c>
      <c r="C144" s="36">
        <v>200</v>
      </c>
      <c r="D144" s="46" t="s">
        <v>243</v>
      </c>
      <c r="E144" s="72">
        <v>290000</v>
      </c>
      <c r="F144" s="99"/>
      <c r="G144" s="99"/>
      <c r="H144" s="99"/>
      <c r="I144" s="110">
        <v>4651</v>
      </c>
      <c r="J144" s="116">
        <f t="shared" si="2"/>
        <v>1.603793103448276</v>
      </c>
      <c r="K144" s="99"/>
      <c r="L144" s="99"/>
      <c r="M144" s="99"/>
      <c r="N144" s="99"/>
      <c r="O144" s="99"/>
      <c r="P144" s="99"/>
    </row>
    <row r="145" spans="1:16" ht="42.75" x14ac:dyDescent="0.25">
      <c r="A145" s="15">
        <v>1002001058</v>
      </c>
      <c r="B145" s="9" t="s">
        <v>157</v>
      </c>
      <c r="C145" s="37" t="s">
        <v>158</v>
      </c>
      <c r="D145" s="46" t="s">
        <v>227</v>
      </c>
      <c r="E145" s="72">
        <v>487000</v>
      </c>
      <c r="F145" s="99"/>
      <c r="G145" s="99"/>
      <c r="H145" s="99"/>
      <c r="I145" s="110">
        <v>127212</v>
      </c>
      <c r="J145" s="116">
        <f t="shared" si="2"/>
        <v>26.121560574948667</v>
      </c>
      <c r="K145" s="99"/>
      <c r="L145" s="99"/>
      <c r="M145" s="99"/>
      <c r="N145" s="99"/>
      <c r="O145" s="99"/>
      <c r="P145" s="99"/>
    </row>
    <row r="146" spans="1:16" ht="42.75" x14ac:dyDescent="0.25">
      <c r="A146" s="15">
        <v>1002001059</v>
      </c>
      <c r="B146" s="9" t="s">
        <v>159</v>
      </c>
      <c r="C146" s="36">
        <v>3</v>
      </c>
      <c r="D146" s="46" t="s">
        <v>227</v>
      </c>
      <c r="E146" s="72">
        <v>492500</v>
      </c>
      <c r="F146" s="99"/>
      <c r="G146" s="99"/>
      <c r="H146" s="99"/>
      <c r="I146" s="110">
        <v>36800</v>
      </c>
      <c r="J146" s="116">
        <f t="shared" si="2"/>
        <v>7.472081218274111</v>
      </c>
      <c r="K146" s="99"/>
      <c r="L146" s="99"/>
      <c r="M146" s="99"/>
      <c r="N146" s="99"/>
      <c r="O146" s="99"/>
      <c r="P146" s="99"/>
    </row>
    <row r="147" spans="1:16" ht="42.75" x14ac:dyDescent="0.25">
      <c r="A147" s="4">
        <v>1003</v>
      </c>
      <c r="B147" s="5" t="s">
        <v>160</v>
      </c>
      <c r="C147" s="38">
        <v>700</v>
      </c>
      <c r="D147" s="6" t="s">
        <v>243</v>
      </c>
      <c r="E147" s="60">
        <f>E148</f>
        <v>1846240</v>
      </c>
      <c r="F147" s="96"/>
      <c r="G147" s="96"/>
      <c r="H147" s="96"/>
      <c r="I147" s="101">
        <v>858137</v>
      </c>
      <c r="J147" s="102">
        <f t="shared" si="2"/>
        <v>46.480251754918108</v>
      </c>
      <c r="K147" s="96"/>
      <c r="L147" s="96"/>
      <c r="M147" s="96"/>
      <c r="N147" s="96"/>
      <c r="O147" s="96"/>
      <c r="P147" s="96"/>
    </row>
    <row r="148" spans="1:16" x14ac:dyDescent="0.25">
      <c r="A148" s="4">
        <v>1003001</v>
      </c>
      <c r="B148" s="5" t="s">
        <v>20</v>
      </c>
      <c r="C148" s="16"/>
      <c r="D148" s="6"/>
      <c r="E148" s="60">
        <f>SUM(E149:E151)</f>
        <v>1846240</v>
      </c>
      <c r="F148" s="96"/>
      <c r="G148" s="96"/>
      <c r="H148" s="96"/>
      <c r="I148" s="101">
        <f>I147</f>
        <v>858137</v>
      </c>
      <c r="J148" s="102">
        <f t="shared" si="2"/>
        <v>46.480251754918108</v>
      </c>
      <c r="K148" s="96"/>
      <c r="L148" s="96"/>
      <c r="M148" s="96"/>
      <c r="N148" s="96"/>
      <c r="O148" s="96"/>
      <c r="P148" s="96"/>
    </row>
    <row r="149" spans="1:16" ht="129.75" x14ac:dyDescent="0.25">
      <c r="A149" s="15">
        <v>1003001051</v>
      </c>
      <c r="B149" s="9" t="s">
        <v>161</v>
      </c>
      <c r="C149" s="36">
        <v>200</v>
      </c>
      <c r="D149" s="46" t="s">
        <v>244</v>
      </c>
      <c r="E149" s="72">
        <v>243740</v>
      </c>
      <c r="F149" s="99"/>
      <c r="G149" s="99"/>
      <c r="H149" s="99"/>
      <c r="I149" s="110">
        <v>93578</v>
      </c>
      <c r="J149" s="116">
        <f t="shared" si="2"/>
        <v>38.392549437925659</v>
      </c>
      <c r="K149" s="99"/>
      <c r="L149" s="99"/>
      <c r="M149" s="137" t="s">
        <v>305</v>
      </c>
      <c r="N149" s="99"/>
      <c r="O149" s="137" t="s">
        <v>306</v>
      </c>
      <c r="P149" s="99"/>
    </row>
    <row r="150" spans="1:16" ht="114" x14ac:dyDescent="0.25">
      <c r="A150" s="15">
        <v>1003001052</v>
      </c>
      <c r="B150" s="9" t="s">
        <v>162</v>
      </c>
      <c r="C150" s="36">
        <v>250</v>
      </c>
      <c r="D150" s="46" t="s">
        <v>245</v>
      </c>
      <c r="E150" s="72">
        <v>500000</v>
      </c>
      <c r="F150" s="99"/>
      <c r="G150" s="99"/>
      <c r="H150" s="99"/>
      <c r="I150" s="110">
        <v>321532</v>
      </c>
      <c r="J150" s="116">
        <f t="shared" si="2"/>
        <v>64.306399999999996</v>
      </c>
      <c r="K150" s="99"/>
      <c r="L150" s="99"/>
      <c r="M150" s="137" t="s">
        <v>292</v>
      </c>
      <c r="N150" s="99"/>
      <c r="O150" s="137" t="s">
        <v>264</v>
      </c>
      <c r="P150" s="99"/>
    </row>
    <row r="151" spans="1:16" ht="85.5" x14ac:dyDescent="0.25">
      <c r="A151" s="15">
        <v>1003001053</v>
      </c>
      <c r="B151" s="39" t="s">
        <v>163</v>
      </c>
      <c r="C151" s="36">
        <v>300</v>
      </c>
      <c r="D151" s="46" t="s">
        <v>243</v>
      </c>
      <c r="E151" s="72">
        <v>1102500</v>
      </c>
      <c r="F151" s="99"/>
      <c r="G151" s="99"/>
      <c r="H151" s="99"/>
      <c r="I151" s="110">
        <v>443027</v>
      </c>
      <c r="J151" s="116">
        <f t="shared" si="2"/>
        <v>40.183854875283451</v>
      </c>
      <c r="K151" s="99"/>
      <c r="L151" s="99"/>
      <c r="M151" s="137" t="s">
        <v>283</v>
      </c>
      <c r="N151" s="99"/>
      <c r="O151" s="137" t="s">
        <v>265</v>
      </c>
      <c r="P151" s="99"/>
    </row>
    <row r="152" spans="1:16" ht="28.5" x14ac:dyDescent="0.25">
      <c r="A152" s="4">
        <v>1004</v>
      </c>
      <c r="B152" s="5" t="s">
        <v>164</v>
      </c>
      <c r="C152" s="10">
        <v>2</v>
      </c>
      <c r="D152" s="6" t="s">
        <v>222</v>
      </c>
      <c r="E152" s="60">
        <f>E153</f>
        <v>696912</v>
      </c>
      <c r="F152" s="96"/>
      <c r="G152" s="96"/>
      <c r="H152" s="96"/>
      <c r="I152" s="101">
        <v>164388</v>
      </c>
      <c r="J152" s="102">
        <f t="shared" si="2"/>
        <v>23.588057028720986</v>
      </c>
      <c r="K152" s="96"/>
      <c r="L152" s="96"/>
      <c r="M152" s="96"/>
      <c r="N152" s="96"/>
      <c r="O152" s="96"/>
      <c r="P152" s="96"/>
    </row>
    <row r="153" spans="1:16" x14ac:dyDescent="0.25">
      <c r="A153" s="4">
        <v>1004001</v>
      </c>
      <c r="B153" s="5" t="s">
        <v>20</v>
      </c>
      <c r="C153" s="6"/>
      <c r="D153" s="6"/>
      <c r="E153" s="60">
        <f>E154</f>
        <v>696912</v>
      </c>
      <c r="F153" s="96"/>
      <c r="G153" s="96"/>
      <c r="H153" s="96"/>
      <c r="I153" s="101">
        <f>I152</f>
        <v>164388</v>
      </c>
      <c r="J153" s="102">
        <f t="shared" si="2"/>
        <v>23.588057028720986</v>
      </c>
      <c r="K153" s="96"/>
      <c r="L153" s="96"/>
      <c r="M153" s="96"/>
      <c r="N153" s="96"/>
      <c r="O153" s="96"/>
      <c r="P153" s="96"/>
    </row>
    <row r="154" spans="1:16" ht="42.75" x14ac:dyDescent="0.25">
      <c r="A154" s="15">
        <v>1004001051</v>
      </c>
      <c r="B154" s="40" t="s">
        <v>252</v>
      </c>
      <c r="C154" s="11">
        <v>3</v>
      </c>
      <c r="D154" s="8" t="s">
        <v>222</v>
      </c>
      <c r="E154" s="72">
        <v>696912</v>
      </c>
      <c r="F154" s="99"/>
      <c r="G154" s="99"/>
      <c r="H154" s="99"/>
      <c r="I154" s="110">
        <f>I152</f>
        <v>164388</v>
      </c>
      <c r="J154" s="116">
        <f t="shared" si="2"/>
        <v>23.588057028720986</v>
      </c>
      <c r="K154" s="99"/>
      <c r="L154" s="99"/>
      <c r="M154" s="137" t="s">
        <v>284</v>
      </c>
      <c r="N154" s="99"/>
      <c r="O154" s="137" t="s">
        <v>285</v>
      </c>
      <c r="P154" s="99"/>
    </row>
    <row r="155" spans="1:16" ht="42.75" x14ac:dyDescent="0.25">
      <c r="A155" s="4">
        <v>1005</v>
      </c>
      <c r="B155" s="5" t="s">
        <v>165</v>
      </c>
      <c r="C155" s="10">
        <v>34</v>
      </c>
      <c r="D155" s="6" t="s">
        <v>222</v>
      </c>
      <c r="E155" s="60">
        <f>E156</f>
        <v>2026174</v>
      </c>
      <c r="F155" s="96"/>
      <c r="G155" s="96"/>
      <c r="H155" s="96"/>
      <c r="I155" s="101">
        <v>152579</v>
      </c>
      <c r="J155" s="102">
        <f t="shared" si="2"/>
        <v>7.5303996596541065</v>
      </c>
      <c r="K155" s="96"/>
      <c r="L155" s="96"/>
      <c r="M155" s="96"/>
      <c r="N155" s="96"/>
      <c r="O155" s="96"/>
      <c r="P155" s="96"/>
    </row>
    <row r="156" spans="1:16" x14ac:dyDescent="0.25">
      <c r="A156" s="4">
        <v>1005001</v>
      </c>
      <c r="B156" s="5" t="s">
        <v>20</v>
      </c>
      <c r="C156" s="6"/>
      <c r="D156" s="6"/>
      <c r="E156" s="60">
        <f>SUM(E157:E158)</f>
        <v>2026174</v>
      </c>
      <c r="F156" s="96"/>
      <c r="G156" s="96"/>
      <c r="H156" s="96"/>
      <c r="I156" s="101">
        <f>I155</f>
        <v>152579</v>
      </c>
      <c r="J156" s="102">
        <f t="shared" si="2"/>
        <v>7.5303996596541065</v>
      </c>
      <c r="K156" s="96"/>
      <c r="L156" s="96"/>
      <c r="M156" s="96"/>
      <c r="N156" s="96"/>
      <c r="O156" s="96"/>
      <c r="P156" s="96"/>
    </row>
    <row r="157" spans="1:16" ht="99.75" x14ac:dyDescent="0.25">
      <c r="A157" s="15">
        <v>1005001051</v>
      </c>
      <c r="B157" s="9" t="s">
        <v>166</v>
      </c>
      <c r="C157" s="8">
        <v>1</v>
      </c>
      <c r="D157" s="8" t="s">
        <v>246</v>
      </c>
      <c r="E157" s="72">
        <v>1582845</v>
      </c>
      <c r="F157" s="99"/>
      <c r="G157" s="99"/>
      <c r="H157" s="99"/>
      <c r="I157" s="110">
        <v>122546</v>
      </c>
      <c r="J157" s="116">
        <f t="shared" si="2"/>
        <v>7.7421352059108761</v>
      </c>
      <c r="K157" s="99"/>
      <c r="L157" s="99"/>
      <c r="M157" s="137" t="s">
        <v>298</v>
      </c>
      <c r="N157" s="99"/>
      <c r="O157" s="137" t="s">
        <v>297</v>
      </c>
      <c r="P157" s="99"/>
    </row>
    <row r="158" spans="1:16" ht="57" x14ac:dyDescent="0.25">
      <c r="A158" s="15">
        <v>1005001052</v>
      </c>
      <c r="B158" s="9" t="s">
        <v>167</v>
      </c>
      <c r="C158" s="8">
        <v>3</v>
      </c>
      <c r="D158" s="8" t="s">
        <v>227</v>
      </c>
      <c r="E158" s="72">
        <v>443329</v>
      </c>
      <c r="F158" s="99"/>
      <c r="G158" s="99"/>
      <c r="H158" s="99"/>
      <c r="I158" s="110">
        <v>30033</v>
      </c>
      <c r="J158" s="116">
        <f t="shared" si="2"/>
        <v>6.7744271184605562</v>
      </c>
      <c r="K158" s="99"/>
      <c r="L158" s="99"/>
      <c r="M158" s="137" t="s">
        <v>296</v>
      </c>
      <c r="N158" s="99"/>
      <c r="O158" s="137" t="s">
        <v>295</v>
      </c>
      <c r="P158" s="99"/>
    </row>
    <row r="159" spans="1:16" ht="28.5" x14ac:dyDescent="0.25">
      <c r="A159" s="4">
        <v>1006</v>
      </c>
      <c r="B159" s="5" t="s">
        <v>168</v>
      </c>
      <c r="C159" s="10">
        <v>34</v>
      </c>
      <c r="D159" s="6" t="s">
        <v>222</v>
      </c>
      <c r="E159" s="73">
        <f>E160</f>
        <v>1369908</v>
      </c>
      <c r="F159" s="96"/>
      <c r="G159" s="96"/>
      <c r="H159" s="96"/>
      <c r="I159" s="101">
        <v>239164</v>
      </c>
      <c r="J159" s="102">
        <f t="shared" si="2"/>
        <v>17.458398666187801</v>
      </c>
      <c r="K159" s="96"/>
      <c r="L159" s="96"/>
      <c r="M159" s="96"/>
      <c r="N159" s="96"/>
      <c r="O159" s="96"/>
      <c r="P159" s="96"/>
    </row>
    <row r="160" spans="1:16" x14ac:dyDescent="0.25">
      <c r="A160" s="41" t="s">
        <v>130</v>
      </c>
      <c r="B160" s="5" t="s">
        <v>20</v>
      </c>
      <c r="C160" s="6"/>
      <c r="D160" s="6"/>
      <c r="E160" s="76">
        <f>E161+E162</f>
        <v>1369908</v>
      </c>
      <c r="F160" s="96"/>
      <c r="G160" s="96"/>
      <c r="H160" s="96"/>
      <c r="I160" s="101">
        <f>I159</f>
        <v>239164</v>
      </c>
      <c r="J160" s="102">
        <f t="shared" si="2"/>
        <v>17.458398666187801</v>
      </c>
      <c r="K160" s="96"/>
      <c r="L160" s="96"/>
      <c r="M160" s="96"/>
      <c r="N160" s="96"/>
      <c r="O160" s="96"/>
      <c r="P160" s="96"/>
    </row>
    <row r="161" spans="1:16" ht="85.5" x14ac:dyDescent="0.25">
      <c r="A161" s="15">
        <v>1006001051</v>
      </c>
      <c r="B161" s="9" t="s">
        <v>169</v>
      </c>
      <c r="C161" s="11">
        <v>34</v>
      </c>
      <c r="D161" s="8" t="s">
        <v>222</v>
      </c>
      <c r="E161" s="72">
        <v>963250</v>
      </c>
      <c r="F161" s="99"/>
      <c r="G161" s="99"/>
      <c r="H161" s="99"/>
      <c r="I161" s="110">
        <v>236209</v>
      </c>
      <c r="J161" s="116">
        <f t="shared" si="2"/>
        <v>24.522086685699453</v>
      </c>
      <c r="K161" s="99"/>
      <c r="L161" s="99"/>
      <c r="M161" s="137" t="s">
        <v>260</v>
      </c>
      <c r="N161" s="99"/>
      <c r="O161" s="137" t="s">
        <v>266</v>
      </c>
      <c r="P161" s="99"/>
    </row>
    <row r="162" spans="1:16" x14ac:dyDescent="0.25">
      <c r="A162" s="15">
        <v>1006001052</v>
      </c>
      <c r="B162" s="9" t="s">
        <v>170</v>
      </c>
      <c r="C162" s="11">
        <v>1</v>
      </c>
      <c r="D162" s="8" t="s">
        <v>222</v>
      </c>
      <c r="E162" s="72">
        <v>406658</v>
      </c>
      <c r="F162" s="99"/>
      <c r="G162" s="99"/>
      <c r="H162" s="99"/>
      <c r="I162" s="110">
        <v>2955</v>
      </c>
      <c r="J162" s="116">
        <f t="shared" si="2"/>
        <v>0.72665483034884348</v>
      </c>
      <c r="K162" s="99"/>
      <c r="L162" s="99"/>
      <c r="M162" s="99"/>
      <c r="N162" s="99"/>
      <c r="O162" s="99"/>
      <c r="P162" s="99"/>
    </row>
    <row r="163" spans="1:16" x14ac:dyDescent="0.25">
      <c r="A163" s="4">
        <v>1007</v>
      </c>
      <c r="B163" s="5" t="s">
        <v>53</v>
      </c>
      <c r="C163" s="6">
        <v>1</v>
      </c>
      <c r="D163" s="6" t="s">
        <v>226</v>
      </c>
      <c r="E163" s="60">
        <f>SUM(E164)</f>
        <v>828684</v>
      </c>
      <c r="F163" s="96"/>
      <c r="G163" s="96"/>
      <c r="H163" s="96"/>
      <c r="I163" s="101">
        <v>307500</v>
      </c>
      <c r="J163" s="102">
        <f t="shared" si="2"/>
        <v>37.10702752798413</v>
      </c>
      <c r="K163" s="96"/>
      <c r="L163" s="96"/>
      <c r="M163" s="96"/>
      <c r="N163" s="96"/>
      <c r="O163" s="96"/>
      <c r="P163" s="96"/>
    </row>
    <row r="164" spans="1:16" ht="28.5" x14ac:dyDescent="0.25">
      <c r="A164" s="4">
        <v>1007001</v>
      </c>
      <c r="B164" s="5" t="s">
        <v>54</v>
      </c>
      <c r="C164" s="6">
        <v>1</v>
      </c>
      <c r="D164" s="6" t="s">
        <v>226</v>
      </c>
      <c r="E164" s="60">
        <f>SUM(E165)</f>
        <v>828684</v>
      </c>
      <c r="F164" s="96"/>
      <c r="G164" s="96"/>
      <c r="H164" s="96"/>
      <c r="I164" s="101">
        <f>I163</f>
        <v>307500</v>
      </c>
      <c r="J164" s="102">
        <f t="shared" si="2"/>
        <v>37.10702752798413</v>
      </c>
      <c r="K164" s="96"/>
      <c r="L164" s="96"/>
      <c r="M164" s="96"/>
      <c r="N164" s="96"/>
      <c r="O164" s="96"/>
      <c r="P164" s="96"/>
    </row>
    <row r="165" spans="1:16" ht="28.5" x14ac:dyDescent="0.25">
      <c r="A165" s="15">
        <v>1007001051</v>
      </c>
      <c r="B165" s="7" t="s">
        <v>54</v>
      </c>
      <c r="C165" s="8">
        <v>1</v>
      </c>
      <c r="D165" s="8" t="s">
        <v>226</v>
      </c>
      <c r="E165" s="71">
        <v>828684</v>
      </c>
      <c r="F165" s="99"/>
      <c r="G165" s="99"/>
      <c r="H165" s="99"/>
      <c r="I165" s="110">
        <f>I163</f>
        <v>307500</v>
      </c>
      <c r="J165" s="116">
        <f t="shared" si="2"/>
        <v>37.10702752798413</v>
      </c>
      <c r="K165" s="99"/>
      <c r="L165" s="99"/>
      <c r="M165" s="99"/>
      <c r="N165" s="99"/>
      <c r="O165" s="99"/>
      <c r="P165" s="99"/>
    </row>
    <row r="166" spans="1:16" ht="45" x14ac:dyDescent="0.25">
      <c r="A166" s="1">
        <v>1236</v>
      </c>
      <c r="B166" s="2" t="s">
        <v>171</v>
      </c>
      <c r="C166" s="3"/>
      <c r="D166" s="3"/>
      <c r="E166" s="54">
        <f>SUM(E167,E172,E185,E194,E201)</f>
        <v>51679773</v>
      </c>
      <c r="F166" s="54">
        <v>13899054</v>
      </c>
      <c r="G166" s="54">
        <v>27561207</v>
      </c>
      <c r="H166" s="100">
        <f>G166/E166*100</f>
        <v>53.330743151677538</v>
      </c>
      <c r="I166" s="69">
        <v>28871700</v>
      </c>
      <c r="J166" s="93">
        <f t="shared" si="2"/>
        <v>55.866537958670989</v>
      </c>
      <c r="K166" s="3"/>
      <c r="L166" s="69">
        <f>E166-G166</f>
        <v>24118566</v>
      </c>
      <c r="M166" s="3"/>
      <c r="N166" s="3"/>
      <c r="O166" s="3"/>
      <c r="P166" s="3"/>
    </row>
    <row r="167" spans="1:16" ht="28.5" x14ac:dyDescent="0.25">
      <c r="A167" s="41" t="s">
        <v>172</v>
      </c>
      <c r="B167" s="42" t="s">
        <v>173</v>
      </c>
      <c r="C167" s="6">
        <v>1</v>
      </c>
      <c r="D167" s="6" t="s">
        <v>226</v>
      </c>
      <c r="E167" s="74">
        <f>SUM(E168)</f>
        <v>3887848</v>
      </c>
      <c r="F167" s="96"/>
      <c r="G167" s="96"/>
      <c r="H167" s="96"/>
      <c r="I167" s="101">
        <v>1101485</v>
      </c>
      <c r="J167" s="102">
        <f t="shared" si="2"/>
        <v>28.33148312382583</v>
      </c>
      <c r="K167" s="96"/>
      <c r="L167" s="96"/>
      <c r="M167" s="96"/>
      <c r="N167" s="96"/>
      <c r="O167" s="96"/>
      <c r="P167" s="96"/>
    </row>
    <row r="168" spans="1:16" x14ac:dyDescent="0.25">
      <c r="A168" s="41" t="s">
        <v>174</v>
      </c>
      <c r="B168" s="42" t="s">
        <v>20</v>
      </c>
      <c r="C168" s="6"/>
      <c r="D168" s="6"/>
      <c r="E168" s="74">
        <f>SUM(E169:E171)</f>
        <v>3887848</v>
      </c>
      <c r="F168" s="96"/>
      <c r="G168" s="96"/>
      <c r="H168" s="96"/>
      <c r="I168" s="101">
        <f>I167</f>
        <v>1101485</v>
      </c>
      <c r="J168" s="102">
        <f t="shared" ref="J168:J204" si="3">I168/E168*100</f>
        <v>28.33148312382583</v>
      </c>
      <c r="K168" s="96"/>
      <c r="L168" s="96"/>
      <c r="M168" s="96"/>
      <c r="N168" s="96"/>
      <c r="O168" s="96"/>
      <c r="P168" s="96"/>
    </row>
    <row r="169" spans="1:16" ht="28.5" x14ac:dyDescent="0.25">
      <c r="A169" s="43" t="s">
        <v>175</v>
      </c>
      <c r="B169" s="44" t="s">
        <v>176</v>
      </c>
      <c r="C169" s="19">
        <v>1</v>
      </c>
      <c r="D169" s="19" t="s">
        <v>225</v>
      </c>
      <c r="E169" s="57">
        <v>1500000</v>
      </c>
      <c r="F169" s="99"/>
      <c r="G169" s="99"/>
      <c r="H169" s="99"/>
      <c r="I169" s="110">
        <v>44980</v>
      </c>
      <c r="J169" s="116">
        <f t="shared" si="3"/>
        <v>2.9986666666666664</v>
      </c>
      <c r="K169" s="99"/>
      <c r="L169" s="99"/>
      <c r="M169" s="99"/>
      <c r="N169" s="99"/>
      <c r="O169" s="99"/>
      <c r="P169" s="99"/>
    </row>
    <row r="170" spans="1:16" ht="42.75" x14ac:dyDescent="0.25">
      <c r="A170" s="43" t="s">
        <v>177</v>
      </c>
      <c r="B170" s="44" t="s">
        <v>178</v>
      </c>
      <c r="C170" s="19">
        <v>1</v>
      </c>
      <c r="D170" s="19" t="s">
        <v>225</v>
      </c>
      <c r="E170" s="57">
        <v>2387848</v>
      </c>
      <c r="F170" s="99"/>
      <c r="G170" s="99"/>
      <c r="H170" s="99"/>
      <c r="I170" s="110">
        <v>1056504</v>
      </c>
      <c r="J170" s="116">
        <f t="shared" si="3"/>
        <v>44.245027321672062</v>
      </c>
      <c r="K170" s="99"/>
      <c r="L170" s="99"/>
      <c r="M170" s="99"/>
      <c r="N170" s="99"/>
      <c r="O170" s="99"/>
      <c r="P170" s="99"/>
    </row>
    <row r="171" spans="1:16" ht="57" x14ac:dyDescent="0.25">
      <c r="A171" s="139" t="s">
        <v>179</v>
      </c>
      <c r="B171" s="140" t="s">
        <v>180</v>
      </c>
      <c r="C171" s="121">
        <v>34</v>
      </c>
      <c r="D171" s="121" t="s">
        <v>222</v>
      </c>
      <c r="E171" s="141"/>
      <c r="F171" s="123"/>
      <c r="G171" s="123"/>
      <c r="H171" s="123"/>
      <c r="I171" s="142" t="s">
        <v>250</v>
      </c>
      <c r="J171" s="142" t="s">
        <v>250</v>
      </c>
      <c r="K171" s="123"/>
      <c r="L171" s="123"/>
      <c r="M171" s="123"/>
      <c r="N171" s="123"/>
      <c r="O171" s="123"/>
      <c r="P171" s="123"/>
    </row>
    <row r="172" spans="1:16" x14ac:dyDescent="0.25">
      <c r="A172" s="4">
        <v>950</v>
      </c>
      <c r="B172" s="42" t="s">
        <v>181</v>
      </c>
      <c r="C172" s="6">
        <v>1</v>
      </c>
      <c r="D172" s="6" t="s">
        <v>226</v>
      </c>
      <c r="E172" s="55">
        <f>SUM(E174:E184)</f>
        <v>13500000</v>
      </c>
      <c r="F172" s="96"/>
      <c r="G172" s="96"/>
      <c r="H172" s="96"/>
      <c r="I172" s="101">
        <v>5318976</v>
      </c>
      <c r="J172" s="102">
        <f t="shared" si="3"/>
        <v>39.399822222222227</v>
      </c>
      <c r="K172" s="96"/>
      <c r="L172" s="96"/>
      <c r="M172" s="96"/>
      <c r="N172" s="96"/>
      <c r="O172" s="96"/>
      <c r="P172" s="96"/>
    </row>
    <row r="173" spans="1:16" x14ac:dyDescent="0.25">
      <c r="A173" s="41" t="s">
        <v>182</v>
      </c>
      <c r="B173" s="42" t="s">
        <v>20</v>
      </c>
      <c r="C173" s="6">
        <v>1</v>
      </c>
      <c r="D173" s="6" t="s">
        <v>226</v>
      </c>
      <c r="E173" s="55">
        <f>SUM(E174:E184)</f>
        <v>13500000</v>
      </c>
      <c r="F173" s="96"/>
      <c r="G173" s="96"/>
      <c r="H173" s="96"/>
      <c r="I173" s="101">
        <f>I172</f>
        <v>5318976</v>
      </c>
      <c r="J173" s="102">
        <f t="shared" si="3"/>
        <v>39.399822222222227</v>
      </c>
      <c r="K173" s="96"/>
      <c r="L173" s="96"/>
      <c r="M173" s="96"/>
      <c r="N173" s="96"/>
      <c r="O173" s="96"/>
      <c r="P173" s="96"/>
    </row>
    <row r="174" spans="1:16" ht="28.5" x14ac:dyDescent="0.25">
      <c r="A174" s="43" t="s">
        <v>183</v>
      </c>
      <c r="B174" s="44" t="s">
        <v>184</v>
      </c>
      <c r="C174" s="19">
        <v>1</v>
      </c>
      <c r="D174" s="19" t="s">
        <v>225</v>
      </c>
      <c r="E174" s="61">
        <v>2300000</v>
      </c>
      <c r="F174" s="99"/>
      <c r="G174" s="99"/>
      <c r="H174" s="99"/>
      <c r="I174" s="110">
        <v>1259488</v>
      </c>
      <c r="J174" s="116">
        <f t="shared" si="3"/>
        <v>54.760347826086949</v>
      </c>
      <c r="K174" s="99"/>
      <c r="L174" s="99"/>
      <c r="M174" s="99"/>
      <c r="N174" s="99"/>
      <c r="O174" s="99"/>
      <c r="P174" s="99"/>
    </row>
    <row r="175" spans="1:16" x14ac:dyDescent="0.25">
      <c r="A175" s="43" t="s">
        <v>185</v>
      </c>
      <c r="B175" s="44" t="s">
        <v>186</v>
      </c>
      <c r="C175" s="19">
        <v>1</v>
      </c>
      <c r="D175" s="19" t="s">
        <v>225</v>
      </c>
      <c r="E175" s="70">
        <v>350000</v>
      </c>
      <c r="F175" s="99"/>
      <c r="G175" s="99"/>
      <c r="H175" s="99"/>
      <c r="I175" s="110">
        <v>111073</v>
      </c>
      <c r="J175" s="116">
        <f t="shared" si="3"/>
        <v>31.735142857142858</v>
      </c>
      <c r="K175" s="99"/>
      <c r="L175" s="99"/>
      <c r="M175" s="99"/>
      <c r="N175" s="99"/>
      <c r="O175" s="99"/>
      <c r="P175" s="99"/>
    </row>
    <row r="176" spans="1:16" x14ac:dyDescent="0.25">
      <c r="A176" s="43" t="s">
        <v>187</v>
      </c>
      <c r="B176" s="44" t="s">
        <v>188</v>
      </c>
      <c r="C176" s="19">
        <v>1</v>
      </c>
      <c r="D176" s="19" t="s">
        <v>225</v>
      </c>
      <c r="E176" s="70">
        <v>500000</v>
      </c>
      <c r="F176" s="99"/>
      <c r="G176" s="99"/>
      <c r="H176" s="99"/>
      <c r="I176" s="110">
        <v>342835</v>
      </c>
      <c r="J176" s="116">
        <f t="shared" si="3"/>
        <v>68.567000000000007</v>
      </c>
      <c r="K176" s="99"/>
      <c r="L176" s="99"/>
      <c r="M176" s="99"/>
      <c r="N176" s="99"/>
      <c r="O176" s="99"/>
      <c r="P176" s="99"/>
    </row>
    <row r="177" spans="1:16" x14ac:dyDescent="0.25">
      <c r="A177" s="43" t="s">
        <v>189</v>
      </c>
      <c r="B177" s="44" t="s">
        <v>190</v>
      </c>
      <c r="C177" s="19">
        <v>1</v>
      </c>
      <c r="D177" s="19" t="s">
        <v>225</v>
      </c>
      <c r="E177" s="75">
        <v>2550000</v>
      </c>
      <c r="F177" s="99"/>
      <c r="G177" s="99"/>
      <c r="H177" s="99"/>
      <c r="I177" s="110">
        <v>590021</v>
      </c>
      <c r="J177" s="116">
        <f t="shared" si="3"/>
        <v>23.138078431372548</v>
      </c>
      <c r="K177" s="99"/>
      <c r="L177" s="99"/>
      <c r="M177" s="99"/>
      <c r="N177" s="99"/>
      <c r="O177" s="99"/>
      <c r="P177" s="99"/>
    </row>
    <row r="178" spans="1:16" x14ac:dyDescent="0.25">
      <c r="A178" s="43" t="s">
        <v>191</v>
      </c>
      <c r="B178" s="44" t="s">
        <v>192</v>
      </c>
      <c r="C178" s="19">
        <v>1</v>
      </c>
      <c r="D178" s="19" t="s">
        <v>225</v>
      </c>
      <c r="E178" s="75">
        <v>350000</v>
      </c>
      <c r="F178" s="99"/>
      <c r="G178" s="99"/>
      <c r="H178" s="99"/>
      <c r="I178" s="110">
        <v>86129</v>
      </c>
      <c r="J178" s="116">
        <f t="shared" si="3"/>
        <v>24.608285714285714</v>
      </c>
      <c r="K178" s="99"/>
      <c r="L178" s="99"/>
      <c r="M178" s="99"/>
      <c r="N178" s="99"/>
      <c r="O178" s="99"/>
      <c r="P178" s="99"/>
    </row>
    <row r="179" spans="1:16" x14ac:dyDescent="0.25">
      <c r="A179" s="43" t="s">
        <v>193</v>
      </c>
      <c r="B179" s="44" t="s">
        <v>194</v>
      </c>
      <c r="C179" s="19">
        <v>1</v>
      </c>
      <c r="D179" s="19" t="s">
        <v>225</v>
      </c>
      <c r="E179" s="75">
        <v>2371411</v>
      </c>
      <c r="F179" s="99"/>
      <c r="G179" s="99"/>
      <c r="H179" s="99"/>
      <c r="I179" s="110">
        <v>856562</v>
      </c>
      <c r="J179" s="116">
        <f t="shared" si="3"/>
        <v>36.120351976101993</v>
      </c>
      <c r="K179" s="99"/>
      <c r="L179" s="99"/>
      <c r="M179" s="99"/>
      <c r="N179" s="99"/>
      <c r="O179" s="99"/>
      <c r="P179" s="99"/>
    </row>
    <row r="180" spans="1:16" x14ac:dyDescent="0.25">
      <c r="A180" s="43" t="s">
        <v>195</v>
      </c>
      <c r="B180" s="44" t="s">
        <v>196</v>
      </c>
      <c r="C180" s="19">
        <v>1</v>
      </c>
      <c r="D180" s="19" t="s">
        <v>225</v>
      </c>
      <c r="E180" s="75">
        <v>850000</v>
      </c>
      <c r="F180" s="99"/>
      <c r="G180" s="99"/>
      <c r="H180" s="99"/>
      <c r="I180" s="110">
        <v>294188</v>
      </c>
      <c r="J180" s="116">
        <f t="shared" si="3"/>
        <v>34.610352941176473</v>
      </c>
      <c r="K180" s="99"/>
      <c r="L180" s="99"/>
      <c r="M180" s="99"/>
      <c r="N180" s="99"/>
      <c r="O180" s="99"/>
      <c r="P180" s="99"/>
    </row>
    <row r="181" spans="1:16" ht="28.5" x14ac:dyDescent="0.25">
      <c r="A181" s="43" t="s">
        <v>197</v>
      </c>
      <c r="B181" s="44" t="s">
        <v>198</v>
      </c>
      <c r="C181" s="19">
        <v>1</v>
      </c>
      <c r="D181" s="19" t="s">
        <v>225</v>
      </c>
      <c r="E181" s="75">
        <v>2628589</v>
      </c>
      <c r="F181" s="99"/>
      <c r="G181" s="99"/>
      <c r="H181" s="99"/>
      <c r="I181" s="110">
        <v>1523522</v>
      </c>
      <c r="J181" s="116">
        <f t="shared" si="3"/>
        <v>57.9596886390379</v>
      </c>
      <c r="K181" s="99"/>
      <c r="L181" s="99"/>
      <c r="M181" s="99"/>
      <c r="N181" s="99"/>
      <c r="O181" s="99"/>
      <c r="P181" s="99"/>
    </row>
    <row r="182" spans="1:16" x14ac:dyDescent="0.25">
      <c r="A182" s="139" t="s">
        <v>199</v>
      </c>
      <c r="B182" s="120" t="s">
        <v>200</v>
      </c>
      <c r="C182" s="121">
        <v>0</v>
      </c>
      <c r="D182" s="121" t="s">
        <v>225</v>
      </c>
      <c r="E182" s="143"/>
      <c r="F182" s="123"/>
      <c r="G182" s="123"/>
      <c r="H182" s="123"/>
      <c r="I182" s="142" t="s">
        <v>250</v>
      </c>
      <c r="J182" s="142" t="s">
        <v>250</v>
      </c>
      <c r="K182" s="123"/>
      <c r="L182" s="123"/>
      <c r="M182" s="123"/>
      <c r="N182" s="123"/>
      <c r="O182" s="123"/>
      <c r="P182" s="123"/>
    </row>
    <row r="183" spans="1:16" x14ac:dyDescent="0.25">
      <c r="A183" s="139" t="s">
        <v>199</v>
      </c>
      <c r="B183" s="120" t="s">
        <v>201</v>
      </c>
      <c r="C183" s="121">
        <v>0</v>
      </c>
      <c r="D183" s="121" t="s">
        <v>225</v>
      </c>
      <c r="E183" s="143"/>
      <c r="F183" s="123"/>
      <c r="G183" s="123"/>
      <c r="H183" s="123"/>
      <c r="I183" s="142" t="s">
        <v>250</v>
      </c>
      <c r="J183" s="142" t="s">
        <v>250</v>
      </c>
      <c r="K183" s="123"/>
      <c r="L183" s="123"/>
      <c r="M183" s="123"/>
      <c r="N183" s="123"/>
      <c r="O183" s="123"/>
      <c r="P183" s="123"/>
    </row>
    <row r="184" spans="1:16" ht="28.5" x14ac:dyDescent="0.25">
      <c r="A184" s="43" t="s">
        <v>202</v>
      </c>
      <c r="B184" s="44" t="s">
        <v>203</v>
      </c>
      <c r="C184" s="19">
        <v>1</v>
      </c>
      <c r="D184" s="19" t="s">
        <v>225</v>
      </c>
      <c r="E184" s="75">
        <v>1600000</v>
      </c>
      <c r="F184" s="99"/>
      <c r="G184" s="99"/>
      <c r="H184" s="99"/>
      <c r="I184" s="110">
        <v>255154</v>
      </c>
      <c r="J184" s="116">
        <f t="shared" si="3"/>
        <v>15.947125000000002</v>
      </c>
      <c r="K184" s="99"/>
      <c r="L184" s="99"/>
      <c r="M184" s="99"/>
      <c r="N184" s="99"/>
      <c r="O184" s="99"/>
      <c r="P184" s="99"/>
    </row>
    <row r="185" spans="1:16" x14ac:dyDescent="0.25">
      <c r="A185" s="127" t="s">
        <v>204</v>
      </c>
      <c r="B185" s="128" t="s">
        <v>205</v>
      </c>
      <c r="C185" s="129">
        <v>1</v>
      </c>
      <c r="D185" s="129" t="s">
        <v>225</v>
      </c>
      <c r="E185" s="130">
        <f>E186+E190</f>
        <v>76980</v>
      </c>
      <c r="F185" s="131"/>
      <c r="G185" s="131"/>
      <c r="H185" s="131"/>
      <c r="I185" s="132">
        <v>0</v>
      </c>
      <c r="J185" s="133">
        <f t="shared" si="3"/>
        <v>0</v>
      </c>
      <c r="K185" s="131"/>
      <c r="L185" s="131"/>
      <c r="M185" s="131"/>
      <c r="N185" s="131"/>
      <c r="O185" s="131"/>
      <c r="P185" s="131"/>
    </row>
    <row r="186" spans="1:16" ht="42.75" x14ac:dyDescent="0.25">
      <c r="A186" s="134">
        <v>901001</v>
      </c>
      <c r="B186" s="128" t="s">
        <v>206</v>
      </c>
      <c r="C186" s="129">
        <v>1</v>
      </c>
      <c r="D186" s="129" t="s">
        <v>225</v>
      </c>
      <c r="E186" s="130">
        <f>SUM(E187:E189)</f>
        <v>57660</v>
      </c>
      <c r="F186" s="131"/>
      <c r="G186" s="131"/>
      <c r="H186" s="131"/>
      <c r="I186" s="132">
        <v>0</v>
      </c>
      <c r="J186" s="133">
        <f t="shared" si="3"/>
        <v>0</v>
      </c>
      <c r="K186" s="131"/>
      <c r="L186" s="131"/>
      <c r="M186" s="131"/>
      <c r="N186" s="131"/>
      <c r="O186" s="131"/>
      <c r="P186" s="131"/>
    </row>
    <row r="187" spans="1:16" x14ac:dyDescent="0.25">
      <c r="A187" s="126">
        <v>901001051</v>
      </c>
      <c r="B187" s="120" t="s">
        <v>207</v>
      </c>
      <c r="C187" s="121"/>
      <c r="D187" s="121"/>
      <c r="E187" s="135">
        <v>2092</v>
      </c>
      <c r="F187" s="123"/>
      <c r="G187" s="123"/>
      <c r="H187" s="123"/>
      <c r="I187" s="124">
        <v>0</v>
      </c>
      <c r="J187" s="125">
        <f t="shared" si="3"/>
        <v>0</v>
      </c>
      <c r="K187" s="123"/>
      <c r="L187" s="123"/>
      <c r="M187" s="123"/>
      <c r="N187" s="123"/>
      <c r="O187" s="123"/>
      <c r="P187" s="123"/>
    </row>
    <row r="188" spans="1:16" x14ac:dyDescent="0.25">
      <c r="A188" s="126">
        <v>901001052</v>
      </c>
      <c r="B188" s="120" t="s">
        <v>208</v>
      </c>
      <c r="C188" s="121"/>
      <c r="D188" s="121"/>
      <c r="E188" s="135">
        <v>55168</v>
      </c>
      <c r="F188" s="123"/>
      <c r="G188" s="123"/>
      <c r="H188" s="123"/>
      <c r="I188" s="124">
        <v>0</v>
      </c>
      <c r="J188" s="125">
        <f t="shared" si="3"/>
        <v>0</v>
      </c>
      <c r="K188" s="123"/>
      <c r="L188" s="123"/>
      <c r="M188" s="123"/>
      <c r="N188" s="123"/>
      <c r="O188" s="123"/>
      <c r="P188" s="123"/>
    </row>
    <row r="189" spans="1:16" x14ac:dyDescent="0.25">
      <c r="A189" s="126">
        <v>901001053</v>
      </c>
      <c r="B189" s="120" t="s">
        <v>209</v>
      </c>
      <c r="C189" s="121"/>
      <c r="D189" s="121"/>
      <c r="E189" s="135">
        <v>400</v>
      </c>
      <c r="F189" s="123"/>
      <c r="G189" s="123"/>
      <c r="H189" s="123"/>
      <c r="I189" s="124">
        <v>0</v>
      </c>
      <c r="J189" s="125">
        <f t="shared" si="3"/>
        <v>0</v>
      </c>
      <c r="K189" s="123"/>
      <c r="L189" s="123"/>
      <c r="M189" s="123"/>
      <c r="N189" s="123"/>
      <c r="O189" s="123"/>
      <c r="P189" s="123"/>
    </row>
    <row r="190" spans="1:16" ht="28.5" x14ac:dyDescent="0.25">
      <c r="A190" s="126">
        <v>901002</v>
      </c>
      <c r="B190" s="120" t="s">
        <v>210</v>
      </c>
      <c r="C190" s="121">
        <v>1</v>
      </c>
      <c r="D190" s="121" t="s">
        <v>225</v>
      </c>
      <c r="E190" s="122">
        <f>SUM(E191:E193)</f>
        <v>19320</v>
      </c>
      <c r="F190" s="123"/>
      <c r="G190" s="123"/>
      <c r="H190" s="123"/>
      <c r="I190" s="124">
        <v>0</v>
      </c>
      <c r="J190" s="125">
        <f t="shared" si="3"/>
        <v>0</v>
      </c>
      <c r="K190" s="123"/>
      <c r="L190" s="123"/>
      <c r="M190" s="123"/>
      <c r="N190" s="123"/>
      <c r="O190" s="123"/>
      <c r="P190" s="123"/>
    </row>
    <row r="191" spans="1:16" x14ac:dyDescent="0.25">
      <c r="A191" s="126">
        <v>901002051</v>
      </c>
      <c r="B191" s="120" t="s">
        <v>207</v>
      </c>
      <c r="C191" s="121"/>
      <c r="D191" s="121"/>
      <c r="E191" s="135">
        <v>390</v>
      </c>
      <c r="F191" s="123"/>
      <c r="G191" s="123"/>
      <c r="H191" s="123"/>
      <c r="I191" s="124">
        <v>0</v>
      </c>
      <c r="J191" s="125">
        <f t="shared" si="3"/>
        <v>0</v>
      </c>
      <c r="K191" s="123"/>
      <c r="L191" s="123"/>
      <c r="M191" s="123"/>
      <c r="N191" s="123"/>
      <c r="O191" s="123"/>
      <c r="P191" s="123"/>
    </row>
    <row r="192" spans="1:16" x14ac:dyDescent="0.25">
      <c r="A192" s="126">
        <v>901002052</v>
      </c>
      <c r="B192" s="120" t="s">
        <v>208</v>
      </c>
      <c r="C192" s="121"/>
      <c r="D192" s="121"/>
      <c r="E192" s="135">
        <v>18730</v>
      </c>
      <c r="F192" s="123"/>
      <c r="G192" s="123"/>
      <c r="H192" s="123"/>
      <c r="I192" s="124">
        <v>0</v>
      </c>
      <c r="J192" s="125">
        <f t="shared" si="3"/>
        <v>0</v>
      </c>
      <c r="K192" s="123"/>
      <c r="L192" s="123"/>
      <c r="M192" s="123"/>
      <c r="N192" s="123"/>
      <c r="O192" s="123"/>
      <c r="P192" s="123"/>
    </row>
    <row r="193" spans="1:16" x14ac:dyDescent="0.25">
      <c r="A193" s="126">
        <v>901002053</v>
      </c>
      <c r="B193" s="120" t="s">
        <v>209</v>
      </c>
      <c r="C193" s="121"/>
      <c r="D193" s="121"/>
      <c r="E193" s="135">
        <v>200</v>
      </c>
      <c r="F193" s="123"/>
      <c r="G193" s="123"/>
      <c r="H193" s="123"/>
      <c r="I193" s="124">
        <v>0</v>
      </c>
      <c r="J193" s="125">
        <f t="shared" si="3"/>
        <v>0</v>
      </c>
      <c r="K193" s="123"/>
      <c r="L193" s="123"/>
      <c r="M193" s="123"/>
      <c r="N193" s="123"/>
      <c r="O193" s="123"/>
      <c r="P193" s="123"/>
    </row>
    <row r="194" spans="1:16" x14ac:dyDescent="0.25">
      <c r="A194" s="4">
        <v>951</v>
      </c>
      <c r="B194" s="42" t="s">
        <v>211</v>
      </c>
      <c r="C194" s="6">
        <v>1</v>
      </c>
      <c r="D194" s="6" t="s">
        <v>226</v>
      </c>
      <c r="E194" s="55">
        <f>E195</f>
        <v>600000</v>
      </c>
      <c r="F194" s="96"/>
      <c r="G194" s="96"/>
      <c r="H194" s="96"/>
      <c r="I194" s="101">
        <v>377843</v>
      </c>
      <c r="J194" s="102">
        <f t="shared" si="3"/>
        <v>62.973833333333332</v>
      </c>
      <c r="K194" s="96"/>
      <c r="L194" s="96"/>
      <c r="M194" s="96"/>
      <c r="N194" s="96"/>
      <c r="O194" s="96"/>
      <c r="P194" s="96"/>
    </row>
    <row r="195" spans="1:16" x14ac:dyDescent="0.25">
      <c r="A195" s="4">
        <v>951001</v>
      </c>
      <c r="B195" s="42" t="s">
        <v>20</v>
      </c>
      <c r="C195" s="6">
        <v>1</v>
      </c>
      <c r="D195" s="6" t="s">
        <v>226</v>
      </c>
      <c r="E195" s="55">
        <f>SUM(E196:E200)</f>
        <v>600000</v>
      </c>
      <c r="F195" s="96"/>
      <c r="G195" s="96"/>
      <c r="H195" s="96"/>
      <c r="I195" s="101">
        <f>I194</f>
        <v>377843</v>
      </c>
      <c r="J195" s="102">
        <f t="shared" si="3"/>
        <v>62.973833333333332</v>
      </c>
      <c r="K195" s="96"/>
      <c r="L195" s="96"/>
      <c r="M195" s="96"/>
      <c r="N195" s="96"/>
      <c r="O195" s="96"/>
      <c r="P195" s="96"/>
    </row>
    <row r="196" spans="1:16" x14ac:dyDescent="0.25">
      <c r="A196" s="18">
        <v>951001051</v>
      </c>
      <c r="B196" s="44" t="s">
        <v>212</v>
      </c>
      <c r="C196" s="19">
        <v>0</v>
      </c>
      <c r="D196" s="19" t="s">
        <v>247</v>
      </c>
      <c r="E196" s="57"/>
      <c r="F196" s="99"/>
      <c r="G196" s="99"/>
      <c r="H196" s="99"/>
      <c r="I196" s="119" t="s">
        <v>250</v>
      </c>
      <c r="J196" s="119" t="s">
        <v>250</v>
      </c>
      <c r="K196" s="99"/>
      <c r="L196" s="99"/>
      <c r="M196" s="99"/>
      <c r="N196" s="99"/>
      <c r="O196" s="99"/>
      <c r="P196" s="99"/>
    </row>
    <row r="197" spans="1:16" x14ac:dyDescent="0.25">
      <c r="A197" s="18">
        <v>951001052</v>
      </c>
      <c r="B197" s="44" t="s">
        <v>213</v>
      </c>
      <c r="C197" s="19">
        <v>1</v>
      </c>
      <c r="D197" s="19" t="s">
        <v>247</v>
      </c>
      <c r="E197" s="57">
        <v>542500</v>
      </c>
      <c r="F197" s="99"/>
      <c r="G197" s="99"/>
      <c r="H197" s="99"/>
      <c r="I197" s="110">
        <v>377843</v>
      </c>
      <c r="J197" s="116">
        <f t="shared" si="3"/>
        <v>69.648479262672808</v>
      </c>
      <c r="K197" s="99"/>
      <c r="L197" s="99"/>
      <c r="M197" s="99"/>
      <c r="N197" s="99"/>
      <c r="O197" s="99"/>
      <c r="P197" s="99"/>
    </row>
    <row r="198" spans="1:16" ht="28.5" x14ac:dyDescent="0.25">
      <c r="A198" s="18">
        <v>951001053</v>
      </c>
      <c r="B198" s="44" t="s">
        <v>214</v>
      </c>
      <c r="C198" s="19">
        <v>0</v>
      </c>
      <c r="D198" s="19" t="s">
        <v>247</v>
      </c>
      <c r="E198" s="57"/>
      <c r="F198" s="99"/>
      <c r="G198" s="99"/>
      <c r="H198" s="99"/>
      <c r="I198" s="119" t="s">
        <v>250</v>
      </c>
      <c r="J198" s="119" t="s">
        <v>250</v>
      </c>
      <c r="K198" s="99"/>
      <c r="L198" s="99"/>
      <c r="M198" s="99"/>
      <c r="N198" s="99"/>
      <c r="O198" s="99"/>
      <c r="P198" s="99"/>
    </row>
    <row r="199" spans="1:16" ht="28.5" x14ac:dyDescent="0.25">
      <c r="A199" s="18">
        <v>951001054</v>
      </c>
      <c r="B199" s="44" t="s">
        <v>215</v>
      </c>
      <c r="C199" s="19">
        <v>1</v>
      </c>
      <c r="D199" s="19" t="s">
        <v>247</v>
      </c>
      <c r="E199" s="57">
        <v>57500</v>
      </c>
      <c r="F199" s="99"/>
      <c r="G199" s="99"/>
      <c r="H199" s="99"/>
      <c r="I199" s="110">
        <v>0</v>
      </c>
      <c r="J199" s="116">
        <f t="shared" si="3"/>
        <v>0</v>
      </c>
      <c r="K199" s="99"/>
      <c r="L199" s="99"/>
      <c r="M199" s="99"/>
      <c r="N199" s="99"/>
      <c r="O199" s="99"/>
      <c r="P199" s="99"/>
    </row>
    <row r="200" spans="1:16" x14ac:dyDescent="0.25">
      <c r="A200" s="126">
        <v>951001055</v>
      </c>
      <c r="B200" s="120" t="s">
        <v>216</v>
      </c>
      <c r="C200" s="121">
        <v>0</v>
      </c>
      <c r="D200" s="121" t="s">
        <v>248</v>
      </c>
      <c r="E200" s="144"/>
      <c r="F200" s="123"/>
      <c r="G200" s="123"/>
      <c r="H200" s="123"/>
      <c r="I200" s="142" t="s">
        <v>250</v>
      </c>
      <c r="J200" s="142" t="s">
        <v>250</v>
      </c>
      <c r="K200" s="123"/>
      <c r="L200" s="123"/>
      <c r="M200" s="123"/>
      <c r="N200" s="123"/>
      <c r="O200" s="123"/>
      <c r="P200" s="123"/>
    </row>
    <row r="201" spans="1:16" x14ac:dyDescent="0.25">
      <c r="A201" s="4">
        <v>994</v>
      </c>
      <c r="B201" s="42" t="s">
        <v>217</v>
      </c>
      <c r="C201" s="6">
        <v>1</v>
      </c>
      <c r="D201" s="6" t="s">
        <v>226</v>
      </c>
      <c r="E201" s="55">
        <f>SUM(E202)</f>
        <v>33614945</v>
      </c>
      <c r="F201" s="96"/>
      <c r="G201" s="96"/>
      <c r="H201" s="96"/>
      <c r="I201" s="101">
        <v>14163422</v>
      </c>
      <c r="J201" s="102">
        <f t="shared" si="3"/>
        <v>42.134300680842998</v>
      </c>
      <c r="K201" s="96"/>
      <c r="L201" s="96"/>
      <c r="M201" s="96"/>
      <c r="N201" s="96"/>
      <c r="O201" s="96"/>
      <c r="P201" s="96"/>
    </row>
    <row r="202" spans="1:16" x14ac:dyDescent="0.25">
      <c r="A202" s="4">
        <v>994001</v>
      </c>
      <c r="B202" s="42" t="s">
        <v>218</v>
      </c>
      <c r="C202" s="6">
        <v>1</v>
      </c>
      <c r="D202" s="6" t="s">
        <v>226</v>
      </c>
      <c r="E202" s="55">
        <f>SUM(E203,E204)</f>
        <v>33614945</v>
      </c>
      <c r="F202" s="96"/>
      <c r="G202" s="96"/>
      <c r="H202" s="96"/>
      <c r="I202" s="101">
        <f>I201</f>
        <v>14163422</v>
      </c>
      <c r="J202" s="102">
        <f t="shared" si="3"/>
        <v>42.134300680842998</v>
      </c>
      <c r="K202" s="96"/>
      <c r="L202" s="96"/>
      <c r="M202" s="96"/>
      <c r="N202" s="96"/>
      <c r="O202" s="96"/>
      <c r="P202" s="96"/>
    </row>
    <row r="203" spans="1:16" ht="28.5" x14ac:dyDescent="0.25">
      <c r="A203" s="18">
        <v>994001001</v>
      </c>
      <c r="B203" s="44" t="s">
        <v>219</v>
      </c>
      <c r="C203" s="19">
        <v>12</v>
      </c>
      <c r="D203" s="19" t="s">
        <v>249</v>
      </c>
      <c r="E203" s="77">
        <v>28515048</v>
      </c>
      <c r="F203" s="99"/>
      <c r="G203" s="99"/>
      <c r="H203" s="99"/>
      <c r="I203" s="110">
        <v>11710661</v>
      </c>
      <c r="J203" s="116">
        <f t="shared" si="3"/>
        <v>41.068354505312421</v>
      </c>
      <c r="K203" s="99"/>
      <c r="L203" s="99"/>
      <c r="M203" s="99"/>
      <c r="N203" s="99"/>
      <c r="O203" s="99"/>
      <c r="P203" s="99"/>
    </row>
    <row r="204" spans="1:16" ht="28.5" x14ac:dyDescent="0.25">
      <c r="A204" s="18">
        <v>994001002</v>
      </c>
      <c r="B204" s="44" t="s">
        <v>220</v>
      </c>
      <c r="C204" s="19">
        <v>12</v>
      </c>
      <c r="D204" s="19" t="s">
        <v>249</v>
      </c>
      <c r="E204" s="78">
        <v>5099897</v>
      </c>
      <c r="F204" s="107"/>
      <c r="G204" s="107"/>
      <c r="H204" s="107"/>
      <c r="I204" s="110">
        <v>2452760</v>
      </c>
      <c r="J204" s="116">
        <f t="shared" si="3"/>
        <v>48.094304649682144</v>
      </c>
      <c r="K204" s="107"/>
      <c r="L204" s="107"/>
      <c r="M204" s="107"/>
      <c r="N204" s="107"/>
      <c r="O204" s="107"/>
      <c r="P204" s="107"/>
    </row>
    <row r="205" spans="1:16" x14ac:dyDescent="0.25">
      <c r="F205" s="80"/>
      <c r="G205" s="80"/>
      <c r="H205" s="80"/>
      <c r="I205" s="80"/>
      <c r="J205" s="80"/>
      <c r="K205" s="80"/>
      <c r="L205" s="80"/>
      <c r="M205" s="80"/>
      <c r="N205" s="80"/>
      <c r="O205" s="80"/>
      <c r="P205" s="80"/>
    </row>
    <row r="206" spans="1:16" x14ac:dyDescent="0.25">
      <c r="F206" s="79"/>
      <c r="G206" s="79"/>
      <c r="H206" s="79"/>
      <c r="I206" s="79"/>
      <c r="J206" s="79"/>
      <c r="K206" s="79"/>
      <c r="L206" s="79"/>
      <c r="M206" s="79"/>
      <c r="N206" s="79"/>
      <c r="O206" s="79"/>
      <c r="P206" s="79"/>
    </row>
  </sheetData>
  <mergeCells count="33">
    <mergeCell ref="M39:M40"/>
    <mergeCell ref="L2:L4"/>
    <mergeCell ref="M2:M4"/>
    <mergeCell ref="N2:N4"/>
    <mergeCell ref="O2:O4"/>
    <mergeCell ref="P2:P4"/>
    <mergeCell ref="K2:K4"/>
    <mergeCell ref="A2:A4"/>
    <mergeCell ref="B2:B4"/>
    <mergeCell ref="C2:E2"/>
    <mergeCell ref="F2:F4"/>
    <mergeCell ref="G2:J2"/>
    <mergeCell ref="C3:C4"/>
    <mergeCell ref="D3:D4"/>
    <mergeCell ref="E3:E4"/>
    <mergeCell ref="G3:H3"/>
    <mergeCell ref="I3:J3"/>
    <mergeCell ref="O54:O55"/>
    <mergeCell ref="P54:P55"/>
    <mergeCell ref="N54:N55"/>
    <mergeCell ref="M54:M55"/>
    <mergeCell ref="A54:A55"/>
    <mergeCell ref="B54:B55"/>
    <mergeCell ref="C54:C55"/>
    <mergeCell ref="D54:D55"/>
    <mergeCell ref="E54:E55"/>
    <mergeCell ref="F54:F55"/>
    <mergeCell ref="G54:G55"/>
    <mergeCell ref="H54:H55"/>
    <mergeCell ref="I54:I55"/>
    <mergeCell ref="J54:J55"/>
    <mergeCell ref="K54:K55"/>
    <mergeCell ref="L54:L55"/>
  </mergeCells>
  <pageMargins left="0.7" right="0.2" top="0.5" bottom="0.25" header="0.3" footer="0.3"/>
  <pageSetup paperSize="9" scale="5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Bagren</dc:creator>
  <cp:lastModifiedBy>Bagren</cp:lastModifiedBy>
  <cp:lastPrinted>2019-06-11T05:25:15Z</cp:lastPrinted>
  <dcterms:created xsi:type="dcterms:W3CDTF">2019-03-17T15:11:38Z</dcterms:created>
  <dcterms:modified xsi:type="dcterms:W3CDTF">2019-07-09T09:02:10Z</dcterms:modified>
</cp:coreProperties>
</file>